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dislav.jerabek\Desktop\alch\"/>
    </mc:Choice>
  </mc:AlternateContent>
  <xr:revisionPtr revIDLastSave="0" documentId="8_{53351641-CFFD-49AC-8C8A-1FCBE66DF7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kativní rozpočet" sheetId="1" r:id="rId1"/>
    <sheet name="Vysvětlivky" sheetId="2" r:id="rId2"/>
  </sheets>
  <externalReferences>
    <externalReference r:id="rId3"/>
  </externalReferences>
  <definedNames>
    <definedName name="Progr">[1]List3!$A$26:$A$29</definedName>
    <definedName name="Rok_fin">[1]List3!$I$2:$I$7</definedName>
    <definedName name="Stav_real">[1]List3!$B$30:$B$34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1" l="1"/>
  <c r="J16" i="1"/>
  <c r="K16" i="1" s="1"/>
  <c r="O14" i="1"/>
  <c r="O15" i="1"/>
  <c r="O16" i="1"/>
  <c r="O17" i="1"/>
  <c r="O18" i="1"/>
  <c r="O19" i="1"/>
  <c r="O20" i="1"/>
  <c r="O21" i="1"/>
  <c r="O13" i="1"/>
  <c r="J21" i="1"/>
  <c r="K21" i="1" s="1"/>
  <c r="J20" i="1"/>
  <c r="K20" i="1" s="1"/>
  <c r="M21" i="1" l="1"/>
  <c r="M20" i="1"/>
  <c r="L21" i="1"/>
  <c r="L20" i="1"/>
  <c r="P16" i="1"/>
  <c r="Q16" i="1"/>
  <c r="M16" i="1"/>
  <c r="L16" i="1"/>
  <c r="G35" i="1"/>
  <c r="H35" i="1"/>
  <c r="O22" i="1"/>
  <c r="N22" i="1"/>
  <c r="N11" i="1" l="1"/>
  <c r="O11" i="1"/>
  <c r="J13" i="1"/>
  <c r="J15" i="1"/>
  <c r="K15" i="1" s="1"/>
  <c r="J17" i="1"/>
  <c r="L17" i="1" s="1"/>
  <c r="J18" i="1"/>
  <c r="J14" i="1"/>
  <c r="P14" i="1" s="1"/>
  <c r="K13" i="1" l="1"/>
  <c r="Q13" i="1" s="1"/>
  <c r="K18" i="1"/>
  <c r="Q18" i="1" s="1"/>
  <c r="L15" i="1"/>
  <c r="P13" i="1"/>
  <c r="L13" i="1"/>
  <c r="Q15" i="1"/>
  <c r="M15" i="1"/>
  <c r="L18" i="1"/>
  <c r="P18" i="1"/>
  <c r="P17" i="1"/>
  <c r="K17" i="1"/>
  <c r="P15" i="1"/>
  <c r="L14" i="1"/>
  <c r="K14" i="1"/>
  <c r="M13" i="1" l="1"/>
  <c r="M18" i="1"/>
  <c r="Q17" i="1"/>
  <c r="M17" i="1"/>
  <c r="M14" i="1"/>
  <c r="Q14" i="1"/>
  <c r="J19" i="1" l="1"/>
  <c r="J22" i="1" s="1"/>
  <c r="P19" i="1" l="1"/>
  <c r="P22" i="1" s="1"/>
  <c r="L19" i="1"/>
  <c r="L22" i="1" s="1"/>
  <c r="G4" i="1" s="1"/>
  <c r="K19" i="1"/>
  <c r="K22" i="1" s="1"/>
  <c r="G3" i="1" l="1"/>
  <c r="C27" i="1" s="1"/>
  <c r="E27" i="1" s="1"/>
  <c r="E35" i="1" s="1"/>
  <c r="L11" i="1" s="1"/>
  <c r="G5" i="1"/>
  <c r="G6" i="1" s="1"/>
  <c r="M19" i="1"/>
  <c r="M22" i="1" s="1"/>
  <c r="H4" i="1" s="1"/>
  <c r="Q19" i="1"/>
  <c r="Q22" i="1" s="1"/>
  <c r="H3" i="1" l="1"/>
  <c r="D27" i="1" s="1"/>
  <c r="D35" i="1" s="1"/>
  <c r="K11" i="1" s="1"/>
  <c r="Q11" i="1" s="1"/>
  <c r="Q12" i="1" s="1"/>
  <c r="H5" i="1"/>
  <c r="H6" i="1" s="1"/>
  <c r="C35" i="1"/>
  <c r="J11" i="1" s="1"/>
  <c r="P11" i="1" s="1"/>
  <c r="P12" i="1" s="1"/>
  <c r="I27" i="1"/>
  <c r="I35" i="1" s="1"/>
  <c r="J27" i="1" l="1"/>
  <c r="F27" i="1"/>
  <c r="F35" i="1" s="1"/>
  <c r="M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Kučerová Jana, Ing. (MPSV)</author>
  </authors>
  <commentList>
    <comment ref="P1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Kučerová Jana, Ing. (MPSV):</t>
        </r>
        <r>
          <rPr>
            <sz val="9"/>
            <color indexed="81"/>
            <rFont val="Tahoma"/>
            <family val="2"/>
            <charset val="238"/>
          </rPr>
          <t xml:space="preserve">
záporná hodnota =podlimit
Kladná hodnota znamená neuznatelný výdaj</t>
        </r>
      </text>
    </comment>
  </commentList>
</comments>
</file>

<file path=xl/sharedStrings.xml><?xml version="1.0" encoding="utf-8"?>
<sst xmlns="http://schemas.openxmlformats.org/spreadsheetml/2006/main" count="130" uniqueCount="104">
  <si>
    <t>Přehled výdajů</t>
  </si>
  <si>
    <t>Celkové náklady akce (CNA)</t>
  </si>
  <si>
    <t>Dotace</t>
  </si>
  <si>
    <t>Vlastní zdroje</t>
  </si>
  <si>
    <t>Parametry</t>
  </si>
  <si>
    <t>Jednotka</t>
  </si>
  <si>
    <t>Limit bez DPH</t>
  </si>
  <si>
    <t>Počet jednotek</t>
  </si>
  <si>
    <t>Uznatelné bez DPH</t>
  </si>
  <si>
    <t>*Celkové náklady akce</t>
  </si>
  <si>
    <t>počet</t>
  </si>
  <si>
    <t>Celkem</t>
  </si>
  <si>
    <t>Obestavěný prostor - stavba-nová výstavba</t>
  </si>
  <si>
    <t>Celková užitná plocha budovy - stavba-rekonstrukce</t>
  </si>
  <si>
    <t>Zdravotnické prostředky</t>
  </si>
  <si>
    <t>Položka</t>
  </si>
  <si>
    <t>Rozhodná částka vč. DPH</t>
  </si>
  <si>
    <t>Neuznatelné bez DPH</t>
  </si>
  <si>
    <t>Náklady vč. DPH</t>
  </si>
  <si>
    <t>Rozhodná částka bez DPH</t>
  </si>
  <si>
    <t>Neunatelné bez DPH</t>
  </si>
  <si>
    <t>Neuznatelné vč.DPH</t>
  </si>
  <si>
    <t>Podíl nákladů přípravy a zabezpečení akce</t>
  </si>
  <si>
    <t>BOZP</t>
  </si>
  <si>
    <t>Připojení k síti ČEZ; EON</t>
  </si>
  <si>
    <t>Uznatelné vč. DPH</t>
  </si>
  <si>
    <t>Rozhodná částka  vč.DPH</t>
  </si>
  <si>
    <t>Neuznatelné výdaje vč. DPH</t>
  </si>
  <si>
    <t>Investiční záměr</t>
  </si>
  <si>
    <t>Projektová dokumentace</t>
  </si>
  <si>
    <t>Autorský dozor</t>
  </si>
  <si>
    <t>Technický dozor investora</t>
  </si>
  <si>
    <t>Administrace Vveřejné zakázky</t>
  </si>
  <si>
    <t>A3</t>
  </si>
  <si>
    <t>A4</t>
  </si>
  <si>
    <t>A5</t>
  </si>
  <si>
    <t>A6</t>
  </si>
  <si>
    <t>A7</t>
  </si>
  <si>
    <t>Rozhodná částka 100 %</t>
  </si>
  <si>
    <t>Dotace 75 %</t>
  </si>
  <si>
    <t>Vlastní zdroje 25 %</t>
  </si>
  <si>
    <t>A13</t>
  </si>
  <si>
    <t>A14</t>
  </si>
  <si>
    <t>A15</t>
  </si>
  <si>
    <t>A16</t>
  </si>
  <si>
    <t>A17</t>
  </si>
  <si>
    <t>A18</t>
  </si>
  <si>
    <t>A31</t>
  </si>
  <si>
    <t>A32</t>
  </si>
  <si>
    <t>A33</t>
  </si>
  <si>
    <t>A34</t>
  </si>
  <si>
    <t>Administrace Veřejné zakázky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</si>
  <si>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</si>
  <si>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</si>
  <si>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Neuznatelné výdaje jsou definovány v Dokumentaci programu 013 310, v kapitole 8.2.2.</t>
  </si>
  <si>
    <t>A8</t>
  </si>
  <si>
    <t>Neuznatelné výdaje přesahujíci limity</t>
  </si>
  <si>
    <t>Neuznatelné výdaje - jiné důvody</t>
  </si>
  <si>
    <t>Součet veškerých nákladů projektu složených z rozhodné částky a neuznatelných výdajů.</t>
  </si>
  <si>
    <t>Vlastní zdroje 25 % se počítají z rozhodné částky.</t>
  </si>
  <si>
    <r>
      <t>Náklady na novou výstavbu - limit obestavěného prostoru maximálně 5 800 Kč/m</t>
    </r>
    <r>
      <rPr>
        <vertAlign val="superscript"/>
        <sz val="10"/>
        <color theme="1"/>
        <rFont val="Arial "/>
        <charset val="238"/>
      </rPr>
      <t>3</t>
    </r>
    <r>
      <rPr>
        <sz val="10"/>
        <color theme="1"/>
        <rFont val="Arial "/>
        <charset val="238"/>
      </rPr>
      <t>. Limit nákladů na obestavěný prostor zahrnuje náklady pouze na stavební část, nikoli vybavení, inženýrské sítě, venkovní komunikace, terénní a sadové úpravy, oplocení. Uvažována je konstrukční výška 4 m.</t>
    </r>
  </si>
  <si>
    <r>
      <t>Náklady na rekonstrukci budovy – limit celkové užitné plochy budovy maximálně 
23 200 Kč/m</t>
    </r>
    <r>
      <rPr>
        <vertAlign val="superscript"/>
        <sz val="10"/>
        <color theme="1"/>
        <rFont val="Arial "/>
        <charset val="238"/>
      </rPr>
      <t>2.</t>
    </r>
  </si>
  <si>
    <t>Výdaje bez DPH</t>
  </si>
  <si>
    <t>Výdaje vč.DPH</t>
  </si>
  <si>
    <t>Skutečné náklady bez DPH</t>
  </si>
  <si>
    <t>Skutečné náklady  v č.DPH</t>
  </si>
  <si>
    <t>Celkové náklady akce (CNA)*</t>
  </si>
  <si>
    <t>Rozhodná částka*</t>
  </si>
  <si>
    <t>Neuznatelné výdaje přesahující limit parametrů*</t>
  </si>
  <si>
    <t>Neuznatelné výdaje - jiný důvod (viz. vysvětlivky)*</t>
  </si>
  <si>
    <t>* Při vyplňování částek se řiďte prosím pokyny v listu "Vysvětlivky"</t>
  </si>
  <si>
    <r>
      <t>Činnosti bezprostředně související s akcí (např. projektová dokumentace, investiční záměr atd.), zahájené před podáním žádosti o dotaci,u kterých byla smlouva k plnění podepsána před termínem</t>
    </r>
    <r>
      <rPr>
        <sz val="10"/>
        <color rgb="FFFF0000"/>
        <rFont val="Arial "/>
        <charset val="238"/>
      </rPr>
      <t xml:space="preserve"> </t>
    </r>
    <r>
      <rPr>
        <sz val="10"/>
        <rFont val="Arial "/>
        <charset val="238"/>
      </rPr>
      <t xml:space="preserve">o uznatelných výdajích stanoveným ve výzvě. </t>
    </r>
  </si>
  <si>
    <t xml:space="preserve">Náklady na pořízení zdravotnických prostředků – limit maximálně 22 600 Kč/klient. Soubor zdravotnických prostředků zahrnuje například vanu zvedací, vozík sprchový, panel sprchový, panel čistící a dezinfekční, zvedák elektrický, dezinfikátor podložních mís. </t>
  </si>
  <si>
    <r>
      <t xml:space="preserve">Podíl nákladů přípravy a zabezpečení akce, které zahrnují i náklady přípravy a zabezpečení akce vynaložené před podáním Žádosti, </t>
    </r>
    <r>
      <rPr>
        <u/>
        <sz val="10"/>
        <color theme="1"/>
        <rFont val="Arial "/>
        <charset val="238"/>
      </rPr>
      <t>nesmí přesáhnout 10% z celkových výdajů akce</t>
    </r>
    <r>
      <rPr>
        <sz val="10"/>
        <color theme="1"/>
        <rFont val="Arial "/>
        <charset val="238"/>
      </rPr>
      <t xml:space="preserve"> . Do podílu se započítávají výdaje na technický dozor investora, autorský dozor, BOZP a všechny stupně projektové dokumentace, vyjma dokumentace skutečného provedení, která je součástí smlouvy o dílo na realizaci akce, dále výdaje na zajištění administrace veřejné zakázky, inženýrskou činnost, poplatky za připojení k distribuci.                                                                                                                                                                              Do uznatelných nákladů lze započítat činnosti bezprostředně související s akcí, které byly zahájeny před podáním žádosti o poskytnutí dotace, uznatelnost výdajů je konkrétně stanovená výzvou.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0"/>
        <color theme="1"/>
        <rFont val="Arial "/>
        <charset val="238"/>
      </rPr>
      <t xml:space="preserve">                     Do uznatelných výdajů nespadají náklady na činnosti bezprostředně související s akcí (např. projektová dokumentace, investiční záměr atd.), u kterých byla smlouva k plnění podepsána před termínem o uznatelnosti výdajů  stanoveným výzvou. Ty je potřeba uvádět v buňce A7.</t>
    </r>
  </si>
  <si>
    <t>Technologie osobního výtahu</t>
  </si>
  <si>
    <t>Technologie evakuačního výtahu</t>
  </si>
  <si>
    <t>Obestavěný prostor - stavba - nová výstavba</t>
  </si>
  <si>
    <t>A11</t>
  </si>
  <si>
    <t>Inženýrska činnost</t>
  </si>
  <si>
    <t xml:space="preserve">Inženýrska činnost </t>
  </si>
  <si>
    <t>Transportní systémy</t>
  </si>
  <si>
    <t>A27</t>
  </si>
  <si>
    <t>A30</t>
  </si>
  <si>
    <t>A29</t>
  </si>
  <si>
    <t>A28</t>
  </si>
  <si>
    <t>Název akce:</t>
  </si>
  <si>
    <t>A19</t>
  </si>
  <si>
    <t>A20</t>
  </si>
  <si>
    <r>
      <t>Náklady na realizaci bezbariérového parkovacího stání - limit maximálně 2600 Kč/1m</t>
    </r>
    <r>
      <rPr>
        <vertAlign val="superscript"/>
        <sz val="10"/>
        <color theme="1"/>
        <rFont val="Arial "/>
        <charset val="238"/>
      </rPr>
      <t>2</t>
    </r>
  </si>
  <si>
    <t>Náklady na technologii osobního výtahu – limit maximálně 2,100 mil. Kč /1 výtah</t>
  </si>
  <si>
    <t>Náklady na technologii evakuačního výtahu – limit maximálně 3, 500 mil. Kč/1 výtah</t>
  </si>
  <si>
    <t>Dotace 75 % se počítá z rozhodné částky. Maximální výše dotace je 3 000 000,00 Kč.</t>
  </si>
  <si>
    <t>Pro tento parametr není stanoven limit, z toho důvodu je třeba vyplnit pouze sloupec Počet jednotek a sloupce Skutečné náklady bez DPH a Skutečné náklady vč. DPH</t>
  </si>
  <si>
    <t>DPH - do jednotlivých sloupců uznatelné vč. DPH a skutečnost vč. DPH zadejte příslušnou výši DPH dle skutečnosti</t>
  </si>
  <si>
    <t>Celkové náklady akce v případě nové výstavby nebo rekonstrukce - zahrnují náklady na stavbu, vybavení, inženýrské sítě, terénní úpravy, sadové úpravy, oplocení, náklady na přípravu a zabezpečení akce, jedná se o veškeré výdaje na akci obsahujíci součet rozhodné částky a neuznatelných výdajů.</t>
  </si>
  <si>
    <t>počet klientů</t>
  </si>
  <si>
    <t>Schodišťová plošina, sedačka</t>
  </si>
  <si>
    <t>Bezbariérové parkovací stání</t>
  </si>
  <si>
    <t>Bezbariérová úprava venkovní plochy</t>
  </si>
  <si>
    <t>A21</t>
  </si>
  <si>
    <r>
      <t>Náklady na bezbariérovou úpravu venkovní plochy – limit maximálně 12 700 Kč /1 m</t>
    </r>
    <r>
      <rPr>
        <vertAlign val="superscript"/>
        <sz val="10"/>
        <color theme="1"/>
        <rFont val="Arial "/>
        <charset val="238"/>
      </rPr>
      <t>2</t>
    </r>
  </si>
  <si>
    <t>Schodišťová sedačka/plošina</t>
  </si>
  <si>
    <t>Náklady na transportní systémy – limit maximálně 90 000 Kč/1 klienta dotčeného realizací</t>
  </si>
  <si>
    <t>Rozhodná částka odpovídá součtu všech rozhodných částek (buňky M22+F35).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</si>
</sst>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0"/>
      <color theme="1"/>
      <name val="Arial "/>
      <charset val="238"/>
    </font>
    <font>
      <sz val="10"/>
      <name val="Arial "/>
      <charset val="238"/>
    </font>
    <font>
      <sz val="10"/>
      <color rgb="FFFF0000"/>
      <name val="Arial "/>
      <charset val="238"/>
    </font>
    <font>
      <vertAlign val="superscript"/>
      <sz val="10"/>
      <color theme="1"/>
      <name val="Arial "/>
      <charset val="238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Arial "/>
      <charset val="238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Symbol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auto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A3A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4" fontId="2" fillId="8" borderId="4" xfId="0" applyNumberFormat="1" applyFont="1" applyFill="1" applyBorder="1" applyProtection="1">
      <protection locked="0"/>
    </xf>
    <xf numFmtId="0" fontId="0" fillId="0" borderId="4" xfId="0" applyFont="1" applyBorder="1" applyProtection="1">
      <protection locked="0"/>
    </xf>
    <xf numFmtId="0" fontId="0" fillId="0" borderId="0" xfId="0" applyFont="1"/>
    <xf numFmtId="0" fontId="9" fillId="9" borderId="4" xfId="0" applyFont="1" applyFill="1" applyBorder="1" applyAlignment="1" applyProtection="1">
      <alignment horizontal="left" vertical="center"/>
      <protection locked="0"/>
    </xf>
    <xf numFmtId="0" fontId="8" fillId="9" borderId="4" xfId="0" applyFont="1" applyFill="1" applyBorder="1" applyAlignment="1" applyProtection="1">
      <alignment horizontal="left" vertical="center"/>
      <protection locked="0"/>
    </xf>
    <xf numFmtId="0" fontId="8" fillId="11" borderId="4" xfId="0" applyFont="1" applyFill="1" applyBorder="1" applyAlignment="1" applyProtection="1">
      <alignment horizontal="left" vertical="center"/>
      <protection locked="0"/>
    </xf>
    <xf numFmtId="9" fontId="2" fillId="4" borderId="1" xfId="0" applyNumberFormat="1" applyFont="1" applyFill="1" applyBorder="1" applyAlignment="1" applyProtection="1">
      <alignment horizontal="left"/>
      <protection locked="0"/>
    </xf>
    <xf numFmtId="9" fontId="2" fillId="5" borderId="1" xfId="0" applyNumberFormat="1" applyFont="1" applyFill="1" applyBorder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4" fontId="0" fillId="0" borderId="15" xfId="0" applyNumberFormat="1" applyFont="1" applyBorder="1" applyProtection="1">
      <protection locked="0"/>
    </xf>
    <xf numFmtId="9" fontId="0" fillId="6" borderId="1" xfId="0" applyNumberFormat="1" applyFont="1" applyFill="1" applyBorder="1" applyAlignment="1" applyProtection="1">
      <alignment horizontal="left"/>
      <protection locked="0"/>
    </xf>
    <xf numFmtId="4" fontId="0" fillId="0" borderId="15" xfId="0" applyNumberFormat="1" applyFont="1" applyBorder="1"/>
    <xf numFmtId="4" fontId="0" fillId="0" borderId="17" xfId="0" applyNumberFormat="1" applyFont="1" applyFill="1" applyBorder="1"/>
    <xf numFmtId="0" fontId="0" fillId="0" borderId="4" xfId="0" applyFont="1" applyBorder="1" applyAlignment="1" applyProtection="1">
      <alignment horizontal="right" wrapText="1"/>
      <protection locked="0"/>
    </xf>
    <xf numFmtId="4" fontId="0" fillId="0" borderId="4" xfId="0" applyNumberFormat="1" applyFont="1" applyBorder="1" applyProtection="1">
      <protection locked="0"/>
    </xf>
    <xf numFmtId="4" fontId="0" fillId="0" borderId="4" xfId="0" applyNumberFormat="1" applyFont="1" applyBorder="1" applyAlignment="1" applyProtection="1">
      <alignment horizontal="right" wrapText="1"/>
      <protection locked="0"/>
    </xf>
    <xf numFmtId="4" fontId="0" fillId="4" borderId="4" xfId="0" applyNumberFormat="1" applyFont="1" applyFill="1" applyBorder="1" applyProtection="1">
      <protection locked="0"/>
    </xf>
    <xf numFmtId="0" fontId="0" fillId="0" borderId="5" xfId="0" applyFont="1" applyBorder="1" applyProtection="1">
      <protection locked="0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2" xfId="0" applyNumberFormat="1" applyFont="1" applyBorder="1" applyAlignment="1" applyProtection="1">
      <alignment horizontal="center" vertical="center" wrapText="1"/>
      <protection locked="0"/>
    </xf>
    <xf numFmtId="3" fontId="0" fillId="0" borderId="4" xfId="0" applyNumberFormat="1" applyFont="1" applyBorder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3" fontId="0" fillId="0" borderId="0" xfId="0" applyNumberFormat="1" applyFont="1" applyProtection="1">
      <protection locked="0"/>
    </xf>
    <xf numFmtId="4" fontId="0" fillId="0" borderId="0" xfId="0" applyNumberFormat="1" applyFont="1" applyProtection="1">
      <protection locked="0"/>
    </xf>
    <xf numFmtId="4" fontId="0" fillId="0" borderId="4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4" fontId="1" fillId="0" borderId="0" xfId="0" applyNumberFormat="1" applyFont="1" applyAlignment="1" applyProtection="1">
      <alignment horizontal="center" vertical="center" wrapText="1"/>
      <protection locked="0"/>
    </xf>
    <xf numFmtId="4" fontId="0" fillId="0" borderId="0" xfId="0" applyNumberFormat="1" applyFont="1" applyAlignment="1" applyProtection="1">
      <alignment horizontal="center" vertical="center"/>
      <protection locked="0"/>
    </xf>
    <xf numFmtId="10" fontId="0" fillId="0" borderId="0" xfId="0" applyNumberFormat="1" applyFont="1" applyAlignment="1" applyProtection="1">
      <alignment horizontal="center" vertical="center" wrapText="1"/>
      <protection locked="0"/>
    </xf>
    <xf numFmtId="10" fontId="0" fillId="0" borderId="0" xfId="0" applyNumberFormat="1" applyFont="1" applyAlignment="1" applyProtection="1">
      <alignment horizontal="center" vertical="center"/>
      <protection locked="0"/>
    </xf>
    <xf numFmtId="4" fontId="0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Font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8" borderId="13" xfId="0" applyFont="1" applyFill="1" applyBorder="1" applyAlignment="1" applyProtection="1">
      <alignment horizontal="center" vertical="center" wrapText="1"/>
      <protection locked="0"/>
    </xf>
    <xf numFmtId="0" fontId="2" fillId="8" borderId="14" xfId="0" applyFont="1" applyFill="1" applyBorder="1" applyAlignment="1" applyProtection="1">
      <alignment horizontal="center" vertical="center" wrapText="1"/>
      <protection locked="0"/>
    </xf>
    <xf numFmtId="4" fontId="2" fillId="8" borderId="16" xfId="0" applyNumberFormat="1" applyFont="1" applyFill="1" applyBorder="1" applyProtection="1">
      <protection locked="0"/>
    </xf>
    <xf numFmtId="4" fontId="0" fillId="0" borderId="16" xfId="0" applyNumberFormat="1" applyFont="1" applyBorder="1" applyAlignment="1" applyProtection="1">
      <alignment horizontal="center" vertical="center" wrapText="1"/>
      <protection locked="0"/>
    </xf>
    <xf numFmtId="0" fontId="0" fillId="3" borderId="36" xfId="0" applyFont="1" applyFill="1" applyBorder="1" applyProtection="1">
      <protection locked="0"/>
    </xf>
    <xf numFmtId="3" fontId="0" fillId="3" borderId="36" xfId="0" applyNumberFormat="1" applyFont="1" applyFill="1" applyBorder="1" applyProtection="1">
      <protection locked="0"/>
    </xf>
    <xf numFmtId="4" fontId="0" fillId="3" borderId="36" xfId="0" applyNumberFormat="1" applyFont="1" applyFill="1" applyBorder="1" applyProtection="1">
      <protection locked="0"/>
    </xf>
    <xf numFmtId="4" fontId="0" fillId="3" borderId="18" xfId="0" applyNumberFormat="1" applyFont="1" applyFill="1" applyBorder="1" applyProtection="1">
      <protection locked="0"/>
    </xf>
    <xf numFmtId="4" fontId="0" fillId="3" borderId="19" xfId="0" applyNumberFormat="1" applyFont="1" applyFill="1" applyBorder="1" applyProtection="1">
      <protection locked="0"/>
    </xf>
    <xf numFmtId="0" fontId="1" fillId="7" borderId="13" xfId="0" applyFont="1" applyFill="1" applyBorder="1" applyAlignment="1" applyProtection="1">
      <alignment horizontal="center" vertical="center" wrapText="1"/>
      <protection locked="0"/>
    </xf>
    <xf numFmtId="4" fontId="0" fillId="3" borderId="18" xfId="0" applyNumberFormat="1" applyFont="1" applyFill="1" applyBorder="1" applyAlignment="1" applyProtection="1">
      <alignment horizontal="right" vertical="center" wrapText="1"/>
      <protection locked="0"/>
    </xf>
    <xf numFmtId="4" fontId="0" fillId="3" borderId="18" xfId="0" applyNumberFormat="1" applyFont="1" applyFill="1" applyBorder="1" applyAlignment="1" applyProtection="1">
      <alignment horizontal="right" vertical="center"/>
      <protection locked="0"/>
    </xf>
    <xf numFmtId="4" fontId="1" fillId="3" borderId="18" xfId="0" applyNumberFormat="1" applyFont="1" applyFill="1" applyBorder="1" applyAlignment="1" applyProtection="1">
      <alignment vertical="center"/>
      <protection locked="0"/>
    </xf>
    <xf numFmtId="4" fontId="1" fillId="3" borderId="19" xfId="0" applyNumberFormat="1" applyFont="1" applyFill="1" applyBorder="1" applyAlignment="1" applyProtection="1">
      <alignment vertical="center" wrapText="1"/>
      <protection locked="0"/>
    </xf>
    <xf numFmtId="0" fontId="12" fillId="0" borderId="0" xfId="0" applyFont="1"/>
    <xf numFmtId="0" fontId="1" fillId="2" borderId="11" xfId="0" applyFont="1" applyFill="1" applyBorder="1" applyAlignment="1" applyProtection="1">
      <alignment horizontal="center"/>
      <protection locked="0"/>
    </xf>
    <xf numFmtId="0" fontId="1" fillId="7" borderId="14" xfId="0" applyFont="1" applyFill="1" applyBorder="1" applyAlignment="1" applyProtection="1">
      <alignment horizontal="center" vertical="center" wrapText="1"/>
      <protection locked="0"/>
    </xf>
    <xf numFmtId="0" fontId="1" fillId="3" borderId="34" xfId="0" applyFont="1" applyFill="1" applyBorder="1" applyAlignment="1" applyProtection="1">
      <alignment wrapText="1"/>
      <protection locked="0"/>
    </xf>
    <xf numFmtId="0" fontId="1" fillId="3" borderId="29" xfId="0" applyFont="1" applyFill="1" applyBorder="1" applyAlignment="1" applyProtection="1">
      <alignment wrapText="1"/>
      <protection locked="0"/>
    </xf>
    <xf numFmtId="0" fontId="1" fillId="3" borderId="35" xfId="0" applyFont="1" applyFill="1" applyBorder="1" applyAlignment="1" applyProtection="1">
      <alignment wrapText="1"/>
      <protection locked="0"/>
    </xf>
    <xf numFmtId="4" fontId="2" fillId="8" borderId="6" xfId="0" applyNumberFormat="1" applyFont="1" applyFill="1" applyBorder="1" applyProtection="1">
      <protection locked="0"/>
    </xf>
    <xf numFmtId="4" fontId="2" fillId="8" borderId="21" xfId="0" applyNumberFormat="1" applyFont="1" applyFill="1" applyBorder="1" applyProtection="1">
      <protection locked="0"/>
    </xf>
    <xf numFmtId="0" fontId="1" fillId="2" borderId="37" xfId="0" applyFont="1" applyFill="1" applyBorder="1" applyAlignment="1" applyProtection="1">
      <alignment horizontal="center"/>
      <protection locked="0"/>
    </xf>
    <xf numFmtId="4" fontId="0" fillId="0" borderId="27" xfId="0" applyNumberFormat="1" applyFont="1" applyBorder="1" applyProtection="1">
      <protection locked="0"/>
    </xf>
    <xf numFmtId="4" fontId="0" fillId="0" borderId="27" xfId="0" applyNumberFormat="1" applyFont="1" applyBorder="1"/>
    <xf numFmtId="4" fontId="0" fillId="0" borderId="38" xfId="0" applyNumberFormat="1" applyFont="1" applyFill="1" applyBorder="1"/>
    <xf numFmtId="0" fontId="8" fillId="9" borderId="4" xfId="0" applyFont="1" applyFill="1" applyBorder="1" applyAlignment="1">
      <alignment horizontal="left" vertical="center"/>
    </xf>
    <xf numFmtId="0" fontId="1" fillId="0" borderId="0" xfId="0" applyFont="1" applyBorder="1" applyAlignment="1" applyProtection="1">
      <protection locked="0"/>
    </xf>
    <xf numFmtId="0" fontId="3" fillId="0" borderId="0" xfId="0" applyFont="1" applyFill="1" applyBorder="1" applyAlignment="1"/>
    <xf numFmtId="0" fontId="0" fillId="0" borderId="0" xfId="0" applyBorder="1"/>
    <xf numFmtId="0" fontId="15" fillId="0" borderId="0" xfId="0" applyFont="1" applyFill="1" applyBorder="1" applyAlignment="1"/>
    <xf numFmtId="0" fontId="0" fillId="0" borderId="0" xfId="0" applyFont="1" applyBorder="1"/>
    <xf numFmtId="0" fontId="0" fillId="0" borderId="0" xfId="0" applyFont="1" applyBorder="1" applyProtection="1">
      <protection locked="0"/>
    </xf>
    <xf numFmtId="4" fontId="1" fillId="0" borderId="0" xfId="0" applyNumberFormat="1" applyFont="1" applyBorder="1" applyAlignment="1" applyProtection="1">
      <alignment vertical="center" wrapText="1"/>
      <protection locked="0"/>
    </xf>
    <xf numFmtId="0" fontId="8" fillId="12" borderId="4" xfId="0" applyFont="1" applyFill="1" applyBorder="1" applyAlignment="1">
      <alignment vertical="center"/>
    </xf>
    <xf numFmtId="0" fontId="8" fillId="12" borderId="4" xfId="0" applyFont="1" applyFill="1" applyBorder="1" applyAlignment="1" applyProtection="1">
      <alignment vertical="center" wrapText="1"/>
      <protection locked="0"/>
    </xf>
    <xf numFmtId="3" fontId="0" fillId="0" borderId="5" xfId="0" applyNumberFormat="1" applyFont="1" applyBorder="1" applyAlignment="1" applyProtection="1">
      <alignment horizontal="right" wrapText="1"/>
      <protection locked="0"/>
    </xf>
    <xf numFmtId="0" fontId="8" fillId="9" borderId="4" xfId="0" applyFont="1" applyFill="1" applyBorder="1" applyAlignment="1">
      <alignment vertical="center"/>
    </xf>
    <xf numFmtId="0" fontId="8" fillId="10" borderId="4" xfId="0" applyFont="1" applyFill="1" applyBorder="1" applyAlignment="1">
      <alignment vertical="center"/>
    </xf>
    <xf numFmtId="0" fontId="8" fillId="10" borderId="4" xfId="0" applyFont="1" applyFill="1" applyBorder="1" applyAlignment="1" applyProtection="1">
      <alignment horizontal="left" vertical="center" wrapText="1"/>
      <protection locked="0"/>
    </xf>
    <xf numFmtId="0" fontId="8" fillId="11" borderId="4" xfId="0" applyFont="1" applyFill="1" applyBorder="1" applyAlignment="1">
      <alignment vertical="center"/>
    </xf>
    <xf numFmtId="0" fontId="8" fillId="11" borderId="8" xfId="0" applyFont="1" applyFill="1" applyBorder="1" applyAlignment="1">
      <alignment vertical="center"/>
    </xf>
    <xf numFmtId="4" fontId="0" fillId="4" borderId="6" xfId="0" applyNumberFormat="1" applyFont="1" applyFill="1" applyBorder="1" applyAlignment="1" applyProtection="1">
      <alignment horizontal="center" vertical="center"/>
      <protection locked="0"/>
    </xf>
    <xf numFmtId="4" fontId="0" fillId="4" borderId="8" xfId="0" applyNumberFormat="1" applyFont="1" applyFill="1" applyBorder="1" applyAlignment="1" applyProtection="1">
      <alignment horizontal="center" vertical="center"/>
      <protection locked="0"/>
    </xf>
    <xf numFmtId="4" fontId="0" fillId="4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30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1" fillId="0" borderId="22" xfId="0" applyFont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 applyProtection="1">
      <alignment horizontal="left" vertical="center" wrapText="1"/>
      <protection locked="0"/>
    </xf>
    <xf numFmtId="4" fontId="1" fillId="0" borderId="6" xfId="0" applyNumberFormat="1" applyFont="1" applyBorder="1" applyAlignment="1" applyProtection="1">
      <alignment horizontal="center" vertical="center" wrapText="1"/>
      <protection locked="0"/>
    </xf>
    <xf numFmtId="4" fontId="1" fillId="0" borderId="8" xfId="0" applyNumberFormat="1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center" vertical="center" wrapText="1"/>
      <protection locked="0"/>
    </xf>
    <xf numFmtId="4" fontId="1" fillId="0" borderId="6" xfId="0" applyNumberFormat="1" applyFont="1" applyBorder="1" applyAlignment="1" applyProtection="1">
      <alignment horizontal="center" vertical="center"/>
      <protection locked="0"/>
    </xf>
    <xf numFmtId="4" fontId="1" fillId="0" borderId="8" xfId="0" applyNumberFormat="1" applyFon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center" vertical="center"/>
      <protection locked="0"/>
    </xf>
    <xf numFmtId="0" fontId="2" fillId="5" borderId="15" xfId="0" applyFont="1" applyFill="1" applyBorder="1" applyAlignment="1" applyProtection="1">
      <alignment horizontal="left"/>
      <protection locked="0"/>
    </xf>
    <xf numFmtId="0" fontId="2" fillId="5" borderId="4" xfId="0" applyFont="1" applyFill="1" applyBorder="1" applyAlignment="1" applyProtection="1">
      <alignment horizontal="left"/>
      <protection locked="0"/>
    </xf>
    <xf numFmtId="0" fontId="2" fillId="4" borderId="15" xfId="0" applyFont="1" applyFill="1" applyBorder="1" applyAlignment="1" applyProtection="1">
      <alignment horizontal="left"/>
      <protection locked="0"/>
    </xf>
    <xf numFmtId="0" fontId="2" fillId="4" borderId="4" xfId="0" applyFont="1" applyFill="1" applyBorder="1" applyAlignment="1" applyProtection="1">
      <alignment horizontal="left"/>
      <protection locked="0"/>
    </xf>
    <xf numFmtId="0" fontId="0" fillId="0" borderId="33" xfId="0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0" fillId="0" borderId="33" xfId="0" applyFont="1" applyBorder="1" applyAlignment="1" applyProtection="1">
      <alignment horizontal="left" vertical="center" wrapText="1"/>
      <protection locked="0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1" fillId="0" borderId="33" xfId="0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2" fillId="7" borderId="15" xfId="0" applyFont="1" applyFill="1" applyBorder="1" applyAlignment="1" applyProtection="1">
      <alignment horizontal="left"/>
      <protection locked="0"/>
    </xf>
    <xf numFmtId="0" fontId="2" fillId="7" borderId="4" xfId="0" applyFont="1" applyFill="1" applyBorder="1" applyAlignment="1" applyProtection="1">
      <alignment horizontal="left"/>
      <protection locked="0"/>
    </xf>
    <xf numFmtId="0" fontId="2" fillId="7" borderId="1" xfId="0" applyFont="1" applyFill="1" applyBorder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1" fillId="0" borderId="23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3" borderId="34" xfId="0" applyFont="1" applyFill="1" applyBorder="1" applyAlignment="1" applyProtection="1">
      <alignment horizontal="right" vertical="center" wrapText="1"/>
      <protection locked="0"/>
    </xf>
    <xf numFmtId="0" fontId="1" fillId="3" borderId="35" xfId="0" applyFont="1" applyFill="1" applyBorder="1" applyAlignment="1" applyProtection="1">
      <alignment horizontal="right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4" fontId="0" fillId="7" borderId="21" xfId="0" applyNumberFormat="1" applyFont="1" applyFill="1" applyBorder="1" applyAlignment="1" applyProtection="1">
      <alignment horizontal="center" vertical="center"/>
      <protection locked="0"/>
    </xf>
    <xf numFmtId="4" fontId="0" fillId="7" borderId="26" xfId="0" applyNumberFormat="1" applyFont="1" applyFill="1" applyBorder="1" applyAlignment="1" applyProtection="1">
      <alignment horizontal="center" vertical="center"/>
      <protection locked="0"/>
    </xf>
    <xf numFmtId="4" fontId="0" fillId="7" borderId="25" xfId="0" applyNumberFormat="1" applyFont="1" applyFill="1" applyBorder="1" applyAlignment="1" applyProtection="1">
      <alignment horizontal="center" vertical="center"/>
      <protection locked="0"/>
    </xf>
    <xf numFmtId="4" fontId="0" fillId="7" borderId="6" xfId="0" applyNumberFormat="1" applyFont="1" applyFill="1" applyBorder="1" applyAlignment="1" applyProtection="1">
      <alignment horizontal="center" vertical="center"/>
      <protection locked="0"/>
    </xf>
    <xf numFmtId="4" fontId="0" fillId="7" borderId="8" xfId="0" applyNumberFormat="1" applyFont="1" applyFill="1" applyBorder="1" applyAlignment="1" applyProtection="1">
      <alignment horizontal="center" vertical="center"/>
      <protection locked="0"/>
    </xf>
    <xf numFmtId="4" fontId="0" fillId="7" borderId="7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ont="1" applyFill="1" applyBorder="1" applyAlignment="1" applyProtection="1">
      <alignment horizontal="left"/>
      <protection locked="0"/>
    </xf>
    <xf numFmtId="0" fontId="0" fillId="3" borderId="4" xfId="0" applyFont="1" applyFill="1" applyBorder="1" applyAlignment="1" applyProtection="1">
      <alignment horizontal="left"/>
      <protection locked="0"/>
    </xf>
    <xf numFmtId="0" fontId="0" fillId="3" borderId="1" xfId="0" applyFont="1" applyFill="1" applyBorder="1" applyAlignment="1" applyProtection="1">
      <alignment horizontal="left"/>
      <protection locked="0"/>
    </xf>
    <xf numFmtId="0" fontId="0" fillId="6" borderId="15" xfId="0" applyFont="1" applyFill="1" applyBorder="1" applyAlignment="1" applyProtection="1">
      <alignment horizontal="left"/>
      <protection locked="0"/>
    </xf>
    <xf numFmtId="0" fontId="0" fillId="6" borderId="4" xfId="0" applyFont="1" applyFill="1" applyBorder="1" applyAlignment="1" applyProtection="1">
      <alignment horizontal="left"/>
      <protection locked="0"/>
    </xf>
    <xf numFmtId="4" fontId="1" fillId="2" borderId="11" xfId="0" applyNumberFormat="1" applyFont="1" applyFill="1" applyBorder="1" applyAlignment="1" applyProtection="1">
      <alignment horizontal="left"/>
      <protection locked="0"/>
    </xf>
    <xf numFmtId="4" fontId="1" fillId="2" borderId="13" xfId="0" applyNumberFormat="1" applyFont="1" applyFill="1" applyBorder="1" applyAlignment="1" applyProtection="1">
      <alignment horizontal="left"/>
      <protection locked="0"/>
    </xf>
    <xf numFmtId="4" fontId="1" fillId="2" borderId="12" xfId="0" applyNumberFormat="1" applyFont="1" applyFill="1" applyBorder="1" applyAlignment="1" applyProtection="1">
      <alignment horizontal="left"/>
      <protection locked="0"/>
    </xf>
    <xf numFmtId="0" fontId="2" fillId="13" borderId="17" xfId="0" applyFont="1" applyFill="1" applyBorder="1" applyAlignment="1" applyProtection="1">
      <alignment horizontal="left"/>
      <protection locked="0"/>
    </xf>
    <xf numFmtId="0" fontId="2" fillId="13" borderId="18" xfId="0" applyFont="1" applyFill="1" applyBorder="1" applyAlignment="1" applyProtection="1">
      <alignment horizontal="left"/>
      <protection locked="0"/>
    </xf>
    <xf numFmtId="0" fontId="2" fillId="13" borderId="28" xfId="0" applyFont="1" applyFill="1" applyBorder="1" applyAlignment="1" applyProtection="1">
      <alignment horizontal="left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8" fillId="9" borderId="4" xfId="0" applyFont="1" applyFill="1" applyBorder="1" applyAlignment="1">
      <alignment horizontal="left" vertical="center"/>
    </xf>
    <xf numFmtId="0" fontId="8" fillId="11" borderId="1" xfId="0" applyFont="1" applyFill="1" applyBorder="1" applyAlignment="1">
      <alignment horizontal="left" vertical="center" wrapText="1"/>
    </xf>
    <xf numFmtId="0" fontId="8" fillId="11" borderId="2" xfId="0" applyFont="1" applyFill="1" applyBorder="1" applyAlignment="1">
      <alignment horizontal="left" vertical="center" wrapText="1"/>
    </xf>
    <xf numFmtId="0" fontId="8" fillId="11" borderId="3" xfId="0" applyFont="1" applyFill="1" applyBorder="1" applyAlignment="1">
      <alignment horizontal="left" vertical="center" wrapText="1"/>
    </xf>
    <xf numFmtId="49" fontId="8" fillId="12" borderId="4" xfId="0" applyNumberFormat="1" applyFont="1" applyFill="1" applyBorder="1" applyAlignment="1">
      <alignment horizontal="left" vertical="center" wrapText="1"/>
    </xf>
    <xf numFmtId="0" fontId="8" fillId="11" borderId="4" xfId="0" applyFont="1" applyFill="1" applyBorder="1" applyAlignment="1">
      <alignment horizontal="left" vertical="center" wrapText="1"/>
    </xf>
    <xf numFmtId="0" fontId="8" fillId="11" borderId="4" xfId="0" applyFont="1" applyFill="1" applyBorder="1" applyAlignment="1">
      <alignment horizontal="left" vertical="center"/>
    </xf>
    <xf numFmtId="0" fontId="0" fillId="11" borderId="4" xfId="0" applyFont="1" applyFill="1" applyBorder="1" applyAlignment="1">
      <alignment horizontal="left" vertical="center"/>
    </xf>
    <xf numFmtId="0" fontId="16" fillId="11" borderId="4" xfId="0" applyFont="1" applyFill="1" applyBorder="1" applyAlignment="1">
      <alignment horizontal="left" vertical="center"/>
    </xf>
    <xf numFmtId="0" fontId="8" fillId="10" borderId="4" xfId="0" applyFont="1" applyFill="1" applyBorder="1" applyAlignment="1">
      <alignment horizontal="left" vertical="center" wrapText="1"/>
    </xf>
    <xf numFmtId="0" fontId="8" fillId="9" borderId="4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A3A3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dislav.jerabek/Desktop/P&#345;&#237;loha_6_Indikativn&#237;%20rozpo&#269;et_V-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ivní rozpočet"/>
      <sheetName val="Přehled nákladů EDS"/>
      <sheetName val="Sheet1"/>
      <sheetName val="List3"/>
    </sheetNames>
    <sheetDataSet>
      <sheetData sheetId="0"/>
      <sheetData sheetId="1"/>
      <sheetData sheetId="2"/>
      <sheetData sheetId="3">
        <row r="2">
          <cell r="I2" t="str">
            <v>Rok financování:</v>
          </cell>
        </row>
        <row r="3">
          <cell r="I3">
            <v>2017</v>
          </cell>
        </row>
        <row r="4">
          <cell r="I4">
            <v>2018</v>
          </cell>
        </row>
        <row r="5">
          <cell r="I5">
            <v>2019</v>
          </cell>
        </row>
        <row r="6">
          <cell r="I6">
            <v>2020</v>
          </cell>
        </row>
        <row r="7">
          <cell r="I7">
            <v>2021</v>
          </cell>
        </row>
        <row r="26">
          <cell r="A26" t="str">
            <v>Program, podprogram:</v>
          </cell>
        </row>
        <row r="27">
          <cell r="A27" t="str">
            <v>013D31100</v>
          </cell>
        </row>
        <row r="28">
          <cell r="A28" t="str">
            <v>013D31200</v>
          </cell>
        </row>
        <row r="29">
          <cell r="A29" t="str">
            <v>013D31300</v>
          </cell>
        </row>
        <row r="30">
          <cell r="B30" t="str">
            <v xml:space="preserve"> Výběr stavu realizace akce:</v>
          </cell>
        </row>
        <row r="31">
          <cell r="B31" t="str">
            <v>ŽÁDOST O DOTACI</v>
          </cell>
        </row>
        <row r="32">
          <cell r="B32" t="str">
            <v>REGISTRACE AKCE</v>
          </cell>
        </row>
        <row r="33">
          <cell r="B33" t="str">
            <v>ROZHODNUTÍ O POSKYTNUTÍ DOTACE</v>
          </cell>
        </row>
        <row r="34">
          <cell r="B34" t="str">
            <v>ROZHODNUTÍ O POSKYTNUTÍ DOTACE - ZMĚNA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zoomScale="90" zoomScaleNormal="90" workbookViewId="0">
      <selection activeCell="G33" sqref="G33"/>
    </sheetView>
  </sheetViews>
  <sheetFormatPr defaultColWidth="9.140625" defaultRowHeight="15"/>
  <cols>
    <col min="1" max="1" width="12.7109375" style="3" customWidth="1"/>
    <col min="2" max="2" width="25.5703125" style="3" customWidth="1"/>
    <col min="3" max="4" width="12.7109375" style="3" customWidth="1"/>
    <col min="5" max="5" width="21.85546875" style="3" customWidth="1"/>
    <col min="6" max="6" width="12.7109375" style="3" customWidth="1"/>
    <col min="7" max="17" width="14.7109375" style="3" customWidth="1"/>
    <col min="18" max="16384" width="9.140625" style="3"/>
  </cols>
  <sheetData>
    <row r="1" spans="1:18" ht="15.75" thickBot="1">
      <c r="A1" s="116" t="s">
        <v>85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67"/>
    </row>
    <row r="2" spans="1:18">
      <c r="A2" s="136" t="s">
        <v>0</v>
      </c>
      <c r="B2" s="137"/>
      <c r="C2" s="137"/>
      <c r="D2" s="137"/>
      <c r="E2" s="137"/>
      <c r="F2" s="138"/>
      <c r="G2" s="55" t="s">
        <v>62</v>
      </c>
      <c r="H2" s="62" t="s">
        <v>63</v>
      </c>
      <c r="I2" s="9"/>
      <c r="J2" s="9"/>
      <c r="K2" s="9"/>
      <c r="L2" s="9"/>
      <c r="M2" s="9"/>
      <c r="N2" s="9"/>
      <c r="O2" s="9"/>
      <c r="P2" s="9"/>
      <c r="Q2" s="9"/>
    </row>
    <row r="3" spans="1:18">
      <c r="A3" s="131" t="s">
        <v>66</v>
      </c>
      <c r="B3" s="132"/>
      <c r="C3" s="132"/>
      <c r="D3" s="132"/>
      <c r="E3" s="132"/>
      <c r="F3" s="133"/>
      <c r="G3" s="63">
        <f>(G4+G7+G8)</f>
        <v>0</v>
      </c>
      <c r="H3" s="63">
        <f>(H4+H7+H8)</f>
        <v>0</v>
      </c>
      <c r="I3" s="9"/>
      <c r="J3" s="9"/>
      <c r="K3" s="9"/>
      <c r="L3" s="9"/>
      <c r="M3" s="9"/>
      <c r="N3" s="9"/>
      <c r="O3" s="9"/>
      <c r="P3" s="9"/>
      <c r="Q3" s="9"/>
    </row>
    <row r="4" spans="1:18">
      <c r="A4" s="98" t="s">
        <v>67</v>
      </c>
      <c r="B4" s="99"/>
      <c r="C4" s="99"/>
      <c r="D4" s="99"/>
      <c r="E4" s="99"/>
      <c r="F4" s="7">
        <v>1</v>
      </c>
      <c r="G4" s="10">
        <f>L22+G35</f>
        <v>0</v>
      </c>
      <c r="H4" s="63">
        <f>M22+H35</f>
        <v>0</v>
      </c>
      <c r="I4" s="9"/>
      <c r="J4" s="9"/>
      <c r="K4" s="9"/>
      <c r="L4" s="9"/>
      <c r="M4" s="9"/>
      <c r="N4" s="9"/>
      <c r="O4" s="9"/>
      <c r="P4" s="9"/>
      <c r="Q4" s="9"/>
    </row>
    <row r="5" spans="1:18">
      <c r="A5" s="96" t="s">
        <v>2</v>
      </c>
      <c r="B5" s="97"/>
      <c r="C5" s="97"/>
      <c r="D5" s="97"/>
      <c r="E5" s="97"/>
      <c r="F5" s="8">
        <v>0.75</v>
      </c>
      <c r="G5" s="10">
        <f>IF(G4&gt;4000000,"4 000 000,00",G4*0.75)</f>
        <v>0</v>
      </c>
      <c r="H5" s="63">
        <f>IF(H4&gt;4000000,"4 000 000,00",H4*0.75)</f>
        <v>0</v>
      </c>
      <c r="I5" s="9"/>
      <c r="J5" s="9"/>
      <c r="K5" s="9"/>
      <c r="L5" s="9"/>
      <c r="M5" s="9"/>
      <c r="N5" s="9"/>
      <c r="O5" s="9"/>
      <c r="P5" s="9"/>
      <c r="Q5" s="9"/>
    </row>
    <row r="6" spans="1:18">
      <c r="A6" s="134" t="s">
        <v>3</v>
      </c>
      <c r="B6" s="135"/>
      <c r="C6" s="135"/>
      <c r="D6" s="135"/>
      <c r="E6" s="135"/>
      <c r="F6" s="11">
        <v>0.25</v>
      </c>
      <c r="G6" s="10">
        <f>G4-G5</f>
        <v>0</v>
      </c>
      <c r="H6" s="63">
        <f>H4-H5</f>
        <v>0</v>
      </c>
      <c r="I6" s="9"/>
      <c r="J6" s="9"/>
      <c r="K6" s="9"/>
      <c r="L6" s="9"/>
      <c r="M6" s="9"/>
      <c r="N6" s="9"/>
      <c r="O6" s="9"/>
      <c r="P6" s="9"/>
      <c r="Q6" s="9"/>
    </row>
    <row r="7" spans="1:18">
      <c r="A7" s="111" t="s">
        <v>68</v>
      </c>
      <c r="B7" s="112"/>
      <c r="C7" s="112"/>
      <c r="D7" s="112"/>
      <c r="E7" s="112"/>
      <c r="F7" s="113"/>
      <c r="G7" s="12"/>
      <c r="H7" s="64"/>
      <c r="I7" s="9"/>
      <c r="J7" s="9"/>
      <c r="K7" s="9"/>
      <c r="L7" s="9"/>
      <c r="M7" s="9"/>
      <c r="N7" s="9"/>
      <c r="O7" s="9"/>
      <c r="P7" s="9"/>
      <c r="Q7" s="9"/>
    </row>
    <row r="8" spans="1:18" ht="15.75" thickBot="1">
      <c r="A8" s="139" t="s">
        <v>69</v>
      </c>
      <c r="B8" s="140"/>
      <c r="C8" s="140"/>
      <c r="D8" s="140"/>
      <c r="E8" s="140"/>
      <c r="F8" s="141"/>
      <c r="G8" s="13"/>
      <c r="H8" s="65"/>
      <c r="I8" s="9"/>
      <c r="J8" s="9"/>
      <c r="K8" s="9"/>
      <c r="L8" s="9"/>
      <c r="M8" s="9"/>
      <c r="N8" s="9"/>
      <c r="O8" s="9"/>
      <c r="P8" s="9"/>
      <c r="Q8" s="9"/>
    </row>
    <row r="9" spans="1:18" ht="15.75" thickBot="1">
      <c r="A9" s="114"/>
      <c r="B9" s="114"/>
      <c r="C9" s="114"/>
      <c r="D9" s="114"/>
      <c r="E9" s="114"/>
      <c r="F9" s="114"/>
      <c r="G9" s="115"/>
      <c r="H9" s="115"/>
      <c r="I9" s="9"/>
      <c r="J9" s="9"/>
      <c r="K9" s="9"/>
      <c r="L9" s="9"/>
      <c r="M9" s="9"/>
      <c r="N9" s="9"/>
      <c r="O9" s="9"/>
      <c r="P9" s="9"/>
      <c r="Q9" s="9"/>
    </row>
    <row r="10" spans="1:18" ht="45">
      <c r="A10" s="85" t="s">
        <v>4</v>
      </c>
      <c r="B10" s="142"/>
      <c r="C10" s="142"/>
      <c r="D10" s="142"/>
      <c r="E10" s="142"/>
      <c r="F10" s="86"/>
      <c r="G10" s="36" t="s">
        <v>5</v>
      </c>
      <c r="H10" s="37" t="s">
        <v>6</v>
      </c>
      <c r="I10" s="37" t="s">
        <v>7</v>
      </c>
      <c r="J10" s="37" t="s">
        <v>8</v>
      </c>
      <c r="K10" s="37" t="s">
        <v>25</v>
      </c>
      <c r="L10" s="38" t="s">
        <v>19</v>
      </c>
      <c r="M10" s="39" t="s">
        <v>26</v>
      </c>
      <c r="N10" s="37" t="s">
        <v>64</v>
      </c>
      <c r="O10" s="37" t="s">
        <v>65</v>
      </c>
      <c r="P10" s="40" t="s">
        <v>17</v>
      </c>
      <c r="Q10" s="41" t="s">
        <v>27</v>
      </c>
    </row>
    <row r="11" spans="1:18">
      <c r="A11" s="103" t="s">
        <v>9</v>
      </c>
      <c r="B11" s="104"/>
      <c r="C11" s="104"/>
      <c r="D11" s="104"/>
      <c r="E11" s="104"/>
      <c r="F11" s="105"/>
      <c r="G11" s="2" t="s">
        <v>10</v>
      </c>
      <c r="H11" s="76"/>
      <c r="I11" s="14"/>
      <c r="J11" s="15">
        <f t="shared" ref="J11:O11" si="0">J22+C35</f>
        <v>0</v>
      </c>
      <c r="K11" s="16">
        <f t="shared" si="0"/>
        <v>0</v>
      </c>
      <c r="L11" s="17">
        <f t="shared" si="0"/>
        <v>0</v>
      </c>
      <c r="M11" s="17">
        <f t="shared" si="0"/>
        <v>0</v>
      </c>
      <c r="N11" s="16">
        <f t="shared" si="0"/>
        <v>0</v>
      </c>
      <c r="O11" s="16">
        <f t="shared" si="0"/>
        <v>0</v>
      </c>
      <c r="P11" s="1">
        <f>IF(N11-J11&gt;0,N11-J11,0)</f>
        <v>0</v>
      </c>
      <c r="Q11" s="42">
        <f>IF(O11-K11&gt;0,O11-K11,0)</f>
        <v>0</v>
      </c>
    </row>
    <row r="12" spans="1:18">
      <c r="A12" s="106" t="s">
        <v>11</v>
      </c>
      <c r="B12" s="107"/>
      <c r="C12" s="107"/>
      <c r="D12" s="107"/>
      <c r="E12" s="107"/>
      <c r="F12" s="108"/>
      <c r="G12" s="18"/>
      <c r="H12" s="18"/>
      <c r="I12" s="18"/>
      <c r="J12" s="19"/>
      <c r="K12" s="20"/>
      <c r="L12" s="19"/>
      <c r="M12" s="20"/>
      <c r="N12" s="19"/>
      <c r="O12" s="20"/>
      <c r="P12" s="21">
        <f>P11</f>
        <v>0</v>
      </c>
      <c r="Q12" s="43">
        <f>Q11</f>
        <v>0</v>
      </c>
    </row>
    <row r="13" spans="1:18" ht="17.25">
      <c r="A13" s="103" t="s">
        <v>76</v>
      </c>
      <c r="B13" s="109"/>
      <c r="C13" s="109"/>
      <c r="D13" s="109"/>
      <c r="E13" s="109"/>
      <c r="F13" s="110"/>
      <c r="G13" s="2" t="s">
        <v>52</v>
      </c>
      <c r="H13" s="22">
        <v>5800</v>
      </c>
      <c r="I13" s="15"/>
      <c r="J13" s="15">
        <f>H13*I13</f>
        <v>0</v>
      </c>
      <c r="K13" s="15">
        <f>J13*1.15</f>
        <v>0</v>
      </c>
      <c r="L13" s="17">
        <f t="shared" ref="L13:M21" si="1">IF(J13&gt;N13,N13,J13)</f>
        <v>0</v>
      </c>
      <c r="M13" s="17">
        <f>IF(K13&gt;O13,O13,K13)</f>
        <v>0</v>
      </c>
      <c r="N13" s="15"/>
      <c r="O13" s="15">
        <f>N13*1.15</f>
        <v>0</v>
      </c>
      <c r="P13" s="1">
        <f>IF(N13-J13&gt;0,N13-J13,0)</f>
        <v>0</v>
      </c>
      <c r="Q13" s="42">
        <f t="shared" ref="Q13:Q19" si="2">IF(O13-K13&gt;0,O13-K13,0)</f>
        <v>0</v>
      </c>
    </row>
    <row r="14" spans="1:18" ht="17.25">
      <c r="A14" s="100" t="s">
        <v>13</v>
      </c>
      <c r="B14" s="101"/>
      <c r="C14" s="101"/>
      <c r="D14" s="101"/>
      <c r="E14" s="101"/>
      <c r="F14" s="102"/>
      <c r="G14" s="2" t="s">
        <v>53</v>
      </c>
      <c r="H14" s="22">
        <v>23200</v>
      </c>
      <c r="I14" s="15"/>
      <c r="J14" s="15">
        <f>H14*I14</f>
        <v>0</v>
      </c>
      <c r="K14" s="15">
        <f>J14*1.15</f>
        <v>0</v>
      </c>
      <c r="L14" s="17">
        <f t="shared" si="1"/>
        <v>0</v>
      </c>
      <c r="M14" s="17">
        <f>IF(K14&gt;O14,O14,K14)</f>
        <v>0</v>
      </c>
      <c r="N14" s="15"/>
      <c r="O14" s="15">
        <f t="shared" ref="O14:O21" si="3">N14*1.15</f>
        <v>0</v>
      </c>
      <c r="P14" s="1">
        <f>IF(N14-J14&gt;0,N14-J14,0)</f>
        <v>0</v>
      </c>
      <c r="Q14" s="42">
        <f t="shared" si="2"/>
        <v>0</v>
      </c>
    </row>
    <row r="15" spans="1:18" ht="17.25">
      <c r="A15" s="100" t="s">
        <v>97</v>
      </c>
      <c r="B15" s="101"/>
      <c r="C15" s="101"/>
      <c r="D15" s="101"/>
      <c r="E15" s="101"/>
      <c r="F15" s="102"/>
      <c r="G15" s="2" t="s">
        <v>53</v>
      </c>
      <c r="H15" s="22">
        <v>2600</v>
      </c>
      <c r="I15" s="15"/>
      <c r="J15" s="15">
        <f t="shared" ref="J15:J18" si="4">H15*I15</f>
        <v>0</v>
      </c>
      <c r="K15" s="15">
        <f t="shared" ref="K15:K18" si="5">J15*1.15</f>
        <v>0</v>
      </c>
      <c r="L15" s="17">
        <f t="shared" si="1"/>
        <v>0</v>
      </c>
      <c r="M15" s="17">
        <f t="shared" ref="M15:M18" si="6">IF(K15&gt;O15,O15,K15)</f>
        <v>0</v>
      </c>
      <c r="N15" s="15"/>
      <c r="O15" s="15">
        <f t="shared" si="3"/>
        <v>0</v>
      </c>
      <c r="P15" s="1">
        <f t="shared" ref="P15:P18" si="7">IF(N15-J15&gt;0,N15-J15,0)</f>
        <v>0</v>
      </c>
      <c r="Q15" s="42">
        <f t="shared" si="2"/>
        <v>0</v>
      </c>
    </row>
    <row r="16" spans="1:18" ht="17.25">
      <c r="A16" s="100" t="s">
        <v>98</v>
      </c>
      <c r="B16" s="101"/>
      <c r="C16" s="101"/>
      <c r="D16" s="101"/>
      <c r="E16" s="101"/>
      <c r="F16" s="102"/>
      <c r="G16" s="2" t="s">
        <v>53</v>
      </c>
      <c r="H16" s="22">
        <v>12700</v>
      </c>
      <c r="I16" s="15"/>
      <c r="J16" s="15">
        <f t="shared" si="4"/>
        <v>0</v>
      </c>
      <c r="K16" s="15">
        <f t="shared" si="5"/>
        <v>0</v>
      </c>
      <c r="L16" s="17">
        <f t="shared" si="1"/>
        <v>0</v>
      </c>
      <c r="M16" s="17">
        <f t="shared" si="6"/>
        <v>0</v>
      </c>
      <c r="N16" s="15"/>
      <c r="O16" s="15">
        <f t="shared" si="3"/>
        <v>0</v>
      </c>
      <c r="P16" s="1">
        <f t="shared" si="7"/>
        <v>0</v>
      </c>
      <c r="Q16" s="42">
        <f t="shared" si="2"/>
        <v>0</v>
      </c>
    </row>
    <row r="17" spans="1:17">
      <c r="A17" s="100" t="s">
        <v>74</v>
      </c>
      <c r="B17" s="101"/>
      <c r="C17" s="101"/>
      <c r="D17" s="101"/>
      <c r="E17" s="101"/>
      <c r="F17" s="102"/>
      <c r="G17" s="2" t="s">
        <v>10</v>
      </c>
      <c r="H17" s="22">
        <v>2100000</v>
      </c>
      <c r="I17" s="15"/>
      <c r="J17" s="15">
        <f t="shared" si="4"/>
        <v>0</v>
      </c>
      <c r="K17" s="15">
        <f t="shared" si="5"/>
        <v>0</v>
      </c>
      <c r="L17" s="17">
        <f t="shared" si="1"/>
        <v>0</v>
      </c>
      <c r="M17" s="17">
        <f t="shared" si="6"/>
        <v>0</v>
      </c>
      <c r="N17" s="15"/>
      <c r="O17" s="15">
        <f t="shared" si="3"/>
        <v>0</v>
      </c>
      <c r="P17" s="1">
        <f t="shared" si="7"/>
        <v>0</v>
      </c>
      <c r="Q17" s="42">
        <f t="shared" si="2"/>
        <v>0</v>
      </c>
    </row>
    <row r="18" spans="1:17">
      <c r="A18" s="100" t="s">
        <v>75</v>
      </c>
      <c r="B18" s="101"/>
      <c r="C18" s="101"/>
      <c r="D18" s="101"/>
      <c r="E18" s="101"/>
      <c r="F18" s="102"/>
      <c r="G18" s="2" t="s">
        <v>10</v>
      </c>
      <c r="H18" s="22">
        <v>3500000</v>
      </c>
      <c r="I18" s="15"/>
      <c r="J18" s="15">
        <f t="shared" si="4"/>
        <v>0</v>
      </c>
      <c r="K18" s="15">
        <f t="shared" si="5"/>
        <v>0</v>
      </c>
      <c r="L18" s="17">
        <f t="shared" si="1"/>
        <v>0</v>
      </c>
      <c r="M18" s="17">
        <f t="shared" si="6"/>
        <v>0</v>
      </c>
      <c r="N18" s="15"/>
      <c r="O18" s="15">
        <f t="shared" si="3"/>
        <v>0</v>
      </c>
      <c r="P18" s="1">
        <f t="shared" si="7"/>
        <v>0</v>
      </c>
      <c r="Q18" s="42">
        <f t="shared" si="2"/>
        <v>0</v>
      </c>
    </row>
    <row r="19" spans="1:17">
      <c r="A19" s="100" t="s">
        <v>14</v>
      </c>
      <c r="B19" s="101"/>
      <c r="C19" s="101"/>
      <c r="D19" s="101"/>
      <c r="E19" s="101"/>
      <c r="F19" s="102"/>
      <c r="G19" s="2" t="s">
        <v>10</v>
      </c>
      <c r="H19" s="22">
        <v>22600</v>
      </c>
      <c r="I19" s="15"/>
      <c r="J19" s="15">
        <f t="shared" ref="J19:J20" si="8">I19*H19</f>
        <v>0</v>
      </c>
      <c r="K19" s="15">
        <f>J19*1.15</f>
        <v>0</v>
      </c>
      <c r="L19" s="17">
        <f t="shared" si="1"/>
        <v>0</v>
      </c>
      <c r="M19" s="17">
        <f t="shared" si="1"/>
        <v>0</v>
      </c>
      <c r="N19" s="15"/>
      <c r="O19" s="15">
        <f t="shared" si="3"/>
        <v>0</v>
      </c>
      <c r="P19" s="1">
        <f t="shared" ref="P19" si="9">IF(N19-J19&gt;0,N19-J19,0)</f>
        <v>0</v>
      </c>
      <c r="Q19" s="42">
        <f t="shared" si="2"/>
        <v>0</v>
      </c>
    </row>
    <row r="20" spans="1:17">
      <c r="A20" s="100" t="s">
        <v>96</v>
      </c>
      <c r="B20" s="101"/>
      <c r="C20" s="101"/>
      <c r="D20" s="101"/>
      <c r="E20" s="101"/>
      <c r="F20" s="102"/>
      <c r="G20" s="2" t="s">
        <v>95</v>
      </c>
      <c r="H20" s="22">
        <v>25000</v>
      </c>
      <c r="I20" s="15"/>
      <c r="J20" s="15">
        <f t="shared" si="8"/>
        <v>0</v>
      </c>
      <c r="K20" s="15">
        <f>J20*1.15</f>
        <v>0</v>
      </c>
      <c r="L20" s="17">
        <f t="shared" si="1"/>
        <v>0</v>
      </c>
      <c r="M20" s="17">
        <f t="shared" si="1"/>
        <v>0</v>
      </c>
      <c r="N20" s="15"/>
      <c r="O20" s="15">
        <f t="shared" si="3"/>
        <v>0</v>
      </c>
      <c r="P20" s="60">
        <v>0</v>
      </c>
      <c r="Q20" s="61">
        <v>0</v>
      </c>
    </row>
    <row r="21" spans="1:17">
      <c r="A21" s="100" t="s">
        <v>80</v>
      </c>
      <c r="B21" s="101"/>
      <c r="C21" s="101"/>
      <c r="D21" s="101"/>
      <c r="E21" s="101"/>
      <c r="F21" s="102"/>
      <c r="G21" s="2" t="s">
        <v>95</v>
      </c>
      <c r="H21" s="22">
        <v>90000</v>
      </c>
      <c r="I21" s="15"/>
      <c r="J21" s="15">
        <f t="shared" ref="J21" si="10">I21*H21</f>
        <v>0</v>
      </c>
      <c r="K21" s="15">
        <f>J21*1.15</f>
        <v>0</v>
      </c>
      <c r="L21" s="17">
        <f t="shared" si="1"/>
        <v>0</v>
      </c>
      <c r="M21" s="17">
        <f t="shared" si="1"/>
        <v>0</v>
      </c>
      <c r="N21" s="15"/>
      <c r="O21" s="15">
        <f t="shared" si="3"/>
        <v>0</v>
      </c>
      <c r="P21" s="60">
        <v>0</v>
      </c>
      <c r="Q21" s="61">
        <v>0</v>
      </c>
    </row>
    <row r="22" spans="1:17" ht="15.75" thickBot="1">
      <c r="A22" s="57" t="s">
        <v>11</v>
      </c>
      <c r="B22" s="58"/>
      <c r="C22" s="58"/>
      <c r="D22" s="58"/>
      <c r="E22" s="58"/>
      <c r="F22" s="59"/>
      <c r="G22" s="44"/>
      <c r="H22" s="45"/>
      <c r="I22" s="46"/>
      <c r="J22" s="47">
        <f>SUM(J13:J21)</f>
        <v>0</v>
      </c>
      <c r="K22" s="47">
        <f>SUM(K13:K21)</f>
        <v>0</v>
      </c>
      <c r="L22" s="47">
        <f t="shared" ref="L22:Q22" si="11">SUM(L13:L21)</f>
        <v>0</v>
      </c>
      <c r="M22" s="47">
        <f t="shared" si="11"/>
        <v>0</v>
      </c>
      <c r="N22" s="47">
        <f t="shared" si="11"/>
        <v>0</v>
      </c>
      <c r="O22" s="47">
        <f t="shared" si="11"/>
        <v>0</v>
      </c>
      <c r="P22" s="47">
        <f t="shared" si="11"/>
        <v>0</v>
      </c>
      <c r="Q22" s="48">
        <f t="shared" si="11"/>
        <v>0</v>
      </c>
    </row>
    <row r="23" spans="1:17">
      <c r="A23" s="23"/>
      <c r="B23" s="23"/>
      <c r="C23" s="23"/>
      <c r="D23" s="23"/>
      <c r="E23" s="23"/>
      <c r="F23" s="23"/>
      <c r="G23" s="9"/>
      <c r="H23" s="24"/>
      <c r="I23" s="25"/>
      <c r="J23" s="25"/>
      <c r="K23" s="25"/>
      <c r="L23" s="25"/>
      <c r="M23" s="25"/>
      <c r="N23" s="25"/>
      <c r="O23" s="25"/>
      <c r="P23" s="25"/>
      <c r="Q23" s="9"/>
    </row>
    <row r="24" spans="1:17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15.75" thickBot="1">
      <c r="A25" s="27"/>
      <c r="B25" s="27"/>
      <c r="C25" s="28"/>
      <c r="D25" s="29"/>
      <c r="E25" s="29"/>
      <c r="F25" s="29"/>
      <c r="G25" s="30"/>
      <c r="H25" s="30"/>
      <c r="I25" s="31"/>
      <c r="J25" s="9"/>
      <c r="K25" s="9"/>
      <c r="L25" s="9"/>
      <c r="M25" s="25"/>
      <c r="N25" s="9"/>
      <c r="O25" s="9"/>
      <c r="P25" s="9"/>
      <c r="Q25" s="9"/>
    </row>
    <row r="26" spans="1:17" ht="45">
      <c r="A26" s="85" t="s">
        <v>15</v>
      </c>
      <c r="B26" s="86"/>
      <c r="C26" s="37" t="s">
        <v>6</v>
      </c>
      <c r="D26" s="37" t="s">
        <v>18</v>
      </c>
      <c r="E26" s="37" t="s">
        <v>19</v>
      </c>
      <c r="F26" s="37" t="s">
        <v>16</v>
      </c>
      <c r="G26" s="37" t="s">
        <v>64</v>
      </c>
      <c r="H26" s="37" t="s">
        <v>65</v>
      </c>
      <c r="I26" s="49" t="s">
        <v>20</v>
      </c>
      <c r="J26" s="56" t="s">
        <v>21</v>
      </c>
      <c r="K26" s="9"/>
      <c r="L26" s="9"/>
      <c r="M26" s="9"/>
      <c r="N26" s="9"/>
      <c r="O26" s="9"/>
      <c r="P26" s="9"/>
      <c r="Q26" s="9"/>
    </row>
    <row r="27" spans="1:17" ht="22.5" customHeight="1">
      <c r="A27" s="87" t="s">
        <v>22</v>
      </c>
      <c r="B27" s="33" t="s">
        <v>28</v>
      </c>
      <c r="C27" s="90">
        <f>G3*0.1</f>
        <v>0</v>
      </c>
      <c r="D27" s="93">
        <f>H3*0.1</f>
        <v>0</v>
      </c>
      <c r="E27" s="82">
        <f>IF(SUM(C27:C34)&gt;SUM(G27:G34),SUM(G27:G34),SUM(C27:C34))</f>
        <v>0</v>
      </c>
      <c r="F27" s="82">
        <f>IF(SUM(D27:D34)&gt;SUM(H27:H34),SUM(H27:H34),SUM(D27:D34))</f>
        <v>0</v>
      </c>
      <c r="G27" s="32">
        <v>0</v>
      </c>
      <c r="H27" s="26">
        <v>0</v>
      </c>
      <c r="I27" s="128">
        <f>IF(SUM(G27:G34)-C27&gt;0,SUM(G27:G34)-C27,0)</f>
        <v>0</v>
      </c>
      <c r="J27" s="125">
        <f>IF(SUM(H27:H34)-D27&gt;0,SUM(H27:H34)-D27,0)</f>
        <v>0</v>
      </c>
      <c r="K27" s="9"/>
      <c r="L27" s="9"/>
      <c r="M27" s="9"/>
      <c r="N27" s="9"/>
      <c r="O27" s="9"/>
      <c r="P27" s="9"/>
      <c r="Q27" s="9"/>
    </row>
    <row r="28" spans="1:17" ht="23.25" customHeight="1">
      <c r="A28" s="88"/>
      <c r="B28" s="33" t="s">
        <v>29</v>
      </c>
      <c r="C28" s="91"/>
      <c r="D28" s="94"/>
      <c r="E28" s="83"/>
      <c r="F28" s="83"/>
      <c r="G28" s="32">
        <v>0</v>
      </c>
      <c r="H28" s="26">
        <f>G28*1.21</f>
        <v>0</v>
      </c>
      <c r="I28" s="129"/>
      <c r="J28" s="126"/>
      <c r="K28" s="9"/>
      <c r="L28" s="9"/>
      <c r="M28" s="9"/>
      <c r="N28" s="9"/>
      <c r="O28" s="9"/>
      <c r="P28" s="9"/>
      <c r="Q28" s="9"/>
    </row>
    <row r="29" spans="1:17" ht="18" customHeight="1">
      <c r="A29" s="88"/>
      <c r="B29" s="33" t="s">
        <v>30</v>
      </c>
      <c r="C29" s="91"/>
      <c r="D29" s="94"/>
      <c r="E29" s="83"/>
      <c r="F29" s="83"/>
      <c r="G29" s="32">
        <v>0</v>
      </c>
      <c r="H29" s="26">
        <v>0</v>
      </c>
      <c r="I29" s="129"/>
      <c r="J29" s="126"/>
      <c r="K29" s="34"/>
      <c r="L29" s="9"/>
      <c r="M29" s="9"/>
      <c r="N29" s="9"/>
      <c r="O29" s="9"/>
      <c r="P29" s="9"/>
      <c r="Q29" s="9"/>
    </row>
    <row r="30" spans="1:17">
      <c r="A30" s="88"/>
      <c r="B30" s="33" t="s">
        <v>23</v>
      </c>
      <c r="C30" s="91"/>
      <c r="D30" s="94"/>
      <c r="E30" s="83"/>
      <c r="F30" s="83"/>
      <c r="G30" s="32">
        <v>0</v>
      </c>
      <c r="H30" s="26">
        <v>0</v>
      </c>
      <c r="I30" s="129"/>
      <c r="J30" s="126"/>
      <c r="K30" s="9"/>
      <c r="L30" s="9"/>
      <c r="M30" s="9"/>
      <c r="N30" s="9"/>
      <c r="O30" s="9"/>
      <c r="P30" s="9"/>
      <c r="Q30" s="9"/>
    </row>
    <row r="31" spans="1:17" ht="24.75" customHeight="1">
      <c r="A31" s="88"/>
      <c r="B31" s="33" t="s">
        <v>79</v>
      </c>
      <c r="C31" s="91"/>
      <c r="D31" s="94"/>
      <c r="E31" s="83"/>
      <c r="F31" s="83"/>
      <c r="G31" s="32">
        <v>0</v>
      </c>
      <c r="H31" s="26">
        <v>0</v>
      </c>
      <c r="I31" s="129"/>
      <c r="J31" s="126"/>
      <c r="K31" s="9"/>
      <c r="L31" s="9"/>
      <c r="M31" s="9"/>
      <c r="N31" s="9"/>
      <c r="O31" s="9"/>
      <c r="P31" s="9"/>
      <c r="Q31" s="9"/>
    </row>
    <row r="32" spans="1:17">
      <c r="A32" s="88"/>
      <c r="B32" s="33" t="s">
        <v>31</v>
      </c>
      <c r="C32" s="91"/>
      <c r="D32" s="94"/>
      <c r="E32" s="83"/>
      <c r="F32" s="83"/>
      <c r="G32" s="32">
        <v>0</v>
      </c>
      <c r="H32" s="26">
        <v>0</v>
      </c>
      <c r="I32" s="129"/>
      <c r="J32" s="126"/>
      <c r="K32" s="9"/>
      <c r="L32" s="9"/>
      <c r="M32" s="9"/>
      <c r="N32" s="9"/>
      <c r="O32" s="9"/>
      <c r="P32" s="9"/>
      <c r="Q32" s="72"/>
    </row>
    <row r="33" spans="1:17" ht="30">
      <c r="A33" s="88"/>
      <c r="B33" s="35" t="s">
        <v>51</v>
      </c>
      <c r="C33" s="91"/>
      <c r="D33" s="94"/>
      <c r="E33" s="83"/>
      <c r="F33" s="83"/>
      <c r="G33" s="32">
        <v>0</v>
      </c>
      <c r="H33" s="26">
        <v>0</v>
      </c>
      <c r="I33" s="129"/>
      <c r="J33" s="126"/>
      <c r="K33" s="9"/>
      <c r="L33" s="9"/>
      <c r="M33" s="9"/>
      <c r="N33" s="9"/>
      <c r="O33" s="9"/>
      <c r="P33" s="9"/>
      <c r="Q33" s="73"/>
    </row>
    <row r="34" spans="1:17" ht="20.25" customHeight="1">
      <c r="A34" s="89"/>
      <c r="B34" s="33" t="s">
        <v>24</v>
      </c>
      <c r="C34" s="92"/>
      <c r="D34" s="95"/>
      <c r="E34" s="84"/>
      <c r="F34" s="84"/>
      <c r="G34" s="32">
        <v>0</v>
      </c>
      <c r="H34" s="26">
        <v>0</v>
      </c>
      <c r="I34" s="130"/>
      <c r="J34" s="127"/>
      <c r="K34" s="9"/>
      <c r="L34" s="9"/>
      <c r="M34" s="9"/>
      <c r="N34" s="9"/>
      <c r="O34" s="9"/>
      <c r="P34" s="9"/>
      <c r="Q34" s="73"/>
    </row>
    <row r="35" spans="1:17" ht="15.75" thickBot="1">
      <c r="A35" s="118" t="s">
        <v>11</v>
      </c>
      <c r="B35" s="119"/>
      <c r="C35" s="50">
        <f t="shared" ref="C35:H35" si="12">SUM(C27:C34)</f>
        <v>0</v>
      </c>
      <c r="D35" s="51">
        <f t="shared" si="12"/>
        <v>0</v>
      </c>
      <c r="E35" s="51">
        <f t="shared" si="12"/>
        <v>0</v>
      </c>
      <c r="F35" s="51">
        <f t="shared" si="12"/>
        <v>0</v>
      </c>
      <c r="G35" s="51">
        <f t="shared" si="12"/>
        <v>0</v>
      </c>
      <c r="H35" s="50">
        <f t="shared" si="12"/>
        <v>0</v>
      </c>
      <c r="I35" s="52">
        <f>I27</f>
        <v>0</v>
      </c>
      <c r="J35" s="53">
        <v>0</v>
      </c>
      <c r="K35" s="9"/>
      <c r="L35" s="9"/>
      <c r="M35" s="9"/>
      <c r="N35" s="9"/>
      <c r="O35" s="9"/>
      <c r="P35" s="9"/>
      <c r="Q35" s="73"/>
    </row>
    <row r="36" spans="1:17">
      <c r="A36" s="120"/>
      <c r="B36" s="121"/>
      <c r="C36" s="121"/>
      <c r="D36" s="121"/>
      <c r="E36" s="121"/>
      <c r="F36" s="121"/>
      <c r="G36" s="122"/>
      <c r="H36" s="9"/>
      <c r="I36" s="9"/>
      <c r="J36" s="9"/>
      <c r="K36" s="9"/>
      <c r="L36" s="9"/>
      <c r="M36" s="9"/>
      <c r="N36" s="9"/>
      <c r="O36" s="9"/>
      <c r="P36" s="9"/>
      <c r="Q36" s="73"/>
    </row>
    <row r="37" spans="1:17">
      <c r="A37" s="123"/>
      <c r="B37" s="123"/>
      <c r="C37" s="123"/>
      <c r="D37" s="123"/>
      <c r="E37" s="123"/>
      <c r="F37" s="123"/>
      <c r="G37" s="123"/>
      <c r="H37" s="123"/>
      <c r="I37" s="123"/>
      <c r="J37" s="9"/>
      <c r="K37" s="9"/>
      <c r="L37" s="9"/>
      <c r="M37" s="9"/>
      <c r="N37" s="9"/>
      <c r="O37" s="9"/>
      <c r="P37" s="9"/>
      <c r="Q37" s="73"/>
    </row>
    <row r="38" spans="1:17" ht="18.75">
      <c r="A38" s="124" t="s">
        <v>93</v>
      </c>
      <c r="B38" s="124"/>
      <c r="C38" s="124"/>
      <c r="D38" s="124"/>
      <c r="E38" s="124"/>
      <c r="F38" s="124"/>
      <c r="G38" s="124"/>
      <c r="H38" s="124"/>
      <c r="I38" s="9"/>
      <c r="J38" s="9"/>
      <c r="K38" s="9"/>
      <c r="L38" s="9"/>
      <c r="M38" s="9"/>
      <c r="N38" s="9"/>
      <c r="O38" s="9"/>
      <c r="P38" s="9"/>
      <c r="Q38" s="73"/>
    </row>
    <row r="39" spans="1:17" ht="18.75">
      <c r="A39" s="54" t="s">
        <v>70</v>
      </c>
      <c r="Q39" s="71"/>
    </row>
    <row r="40" spans="1:17">
      <c r="Q40" s="71"/>
    </row>
    <row r="41" spans="1:17">
      <c r="Q41" s="71"/>
    </row>
  </sheetData>
  <mergeCells count="33">
    <mergeCell ref="A1:Q1"/>
    <mergeCell ref="A35:B35"/>
    <mergeCell ref="A36:G36"/>
    <mergeCell ref="A37:I37"/>
    <mergeCell ref="A38:H38"/>
    <mergeCell ref="J27:J34"/>
    <mergeCell ref="I27:I34"/>
    <mergeCell ref="A3:F3"/>
    <mergeCell ref="A6:E6"/>
    <mergeCell ref="A20:F20"/>
    <mergeCell ref="A21:F21"/>
    <mergeCell ref="A18:F18"/>
    <mergeCell ref="A2:F2"/>
    <mergeCell ref="A8:F8"/>
    <mergeCell ref="A17:F17"/>
    <mergeCell ref="A10:F10"/>
    <mergeCell ref="A5:E5"/>
    <mergeCell ref="A4:E4"/>
    <mergeCell ref="A15:F15"/>
    <mergeCell ref="A19:F19"/>
    <mergeCell ref="A11:F11"/>
    <mergeCell ref="A12:F12"/>
    <mergeCell ref="A13:F13"/>
    <mergeCell ref="A14:F14"/>
    <mergeCell ref="A7:F7"/>
    <mergeCell ref="A9:H9"/>
    <mergeCell ref="A16:F16"/>
    <mergeCell ref="F27:F34"/>
    <mergeCell ref="A26:B26"/>
    <mergeCell ref="A27:A34"/>
    <mergeCell ref="C27:C34"/>
    <mergeCell ref="D27:D34"/>
    <mergeCell ref="E27:E34"/>
  </mergeCells>
  <phoneticPr fontId="14" type="noConversion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29"/>
  <sheetViews>
    <sheetView workbookViewId="0">
      <selection activeCell="C3" sqref="C3:P3"/>
    </sheetView>
  </sheetViews>
  <sheetFormatPr defaultRowHeight="15"/>
  <cols>
    <col min="2" max="2" width="54.85546875" customWidth="1"/>
  </cols>
  <sheetData>
    <row r="2" spans="1:16" ht="31.5" customHeight="1">
      <c r="A2" s="66" t="s">
        <v>33</v>
      </c>
      <c r="B2" s="5" t="s">
        <v>1</v>
      </c>
      <c r="C2" s="143" t="s">
        <v>58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</row>
    <row r="3" spans="1:16" ht="46.5" customHeight="1">
      <c r="A3" s="77" t="s">
        <v>34</v>
      </c>
      <c r="B3" s="4" t="s">
        <v>38</v>
      </c>
      <c r="C3" s="153" t="s">
        <v>103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</row>
    <row r="4" spans="1:16">
      <c r="A4" s="77" t="s">
        <v>35</v>
      </c>
      <c r="B4" s="4" t="s">
        <v>39</v>
      </c>
      <c r="C4" s="143" t="s">
        <v>91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</row>
    <row r="5" spans="1:16">
      <c r="A5" s="77" t="s">
        <v>36</v>
      </c>
      <c r="B5" s="5" t="s">
        <v>40</v>
      </c>
      <c r="C5" s="143" t="s">
        <v>59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</row>
    <row r="6" spans="1:16">
      <c r="A6" s="77" t="s">
        <v>37</v>
      </c>
      <c r="B6" s="4" t="s">
        <v>56</v>
      </c>
      <c r="C6" s="143" t="s">
        <v>54</v>
      </c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</row>
    <row r="7" spans="1:16" ht="48" customHeight="1">
      <c r="A7" s="77" t="s">
        <v>55</v>
      </c>
      <c r="B7" s="4" t="s">
        <v>57</v>
      </c>
      <c r="C7" s="153" t="s">
        <v>71</v>
      </c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</row>
    <row r="8" spans="1:16" ht="50.25" customHeight="1">
      <c r="A8" s="78" t="s">
        <v>77</v>
      </c>
      <c r="B8" s="79" t="s">
        <v>9</v>
      </c>
      <c r="C8" s="152" t="s">
        <v>94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</row>
    <row r="9" spans="1:16" ht="44.25" customHeight="1">
      <c r="A9" s="80" t="s">
        <v>41</v>
      </c>
      <c r="B9" s="6" t="s">
        <v>12</v>
      </c>
      <c r="C9" s="148" t="s">
        <v>60</v>
      </c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</row>
    <row r="10" spans="1:16">
      <c r="A10" s="80" t="s">
        <v>42</v>
      </c>
      <c r="B10" s="6" t="s">
        <v>13</v>
      </c>
      <c r="C10" s="149" t="s">
        <v>61</v>
      </c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</row>
    <row r="11" spans="1:16" ht="35.25" customHeight="1">
      <c r="A11" s="80" t="s">
        <v>43</v>
      </c>
      <c r="B11" s="6" t="s">
        <v>97</v>
      </c>
      <c r="C11" s="148" t="s">
        <v>88</v>
      </c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</row>
    <row r="12" spans="1:16" ht="35.25" customHeight="1">
      <c r="A12" s="80" t="s">
        <v>44</v>
      </c>
      <c r="B12" s="6" t="s">
        <v>98</v>
      </c>
      <c r="C12" s="144" t="s">
        <v>100</v>
      </c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6"/>
    </row>
    <row r="13" spans="1:16" ht="28.5" customHeight="1">
      <c r="A13" s="80" t="s">
        <v>45</v>
      </c>
      <c r="B13" s="6" t="s">
        <v>74</v>
      </c>
      <c r="C13" s="150" t="s">
        <v>89</v>
      </c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</row>
    <row r="14" spans="1:16" ht="27" customHeight="1">
      <c r="A14" s="80" t="s">
        <v>46</v>
      </c>
      <c r="B14" s="6" t="s">
        <v>75</v>
      </c>
      <c r="C14" s="150" t="s">
        <v>90</v>
      </c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</row>
    <row r="15" spans="1:16" ht="33" customHeight="1">
      <c r="A15" s="80" t="s">
        <v>86</v>
      </c>
      <c r="B15" s="6" t="s">
        <v>14</v>
      </c>
      <c r="C15" s="148" t="s">
        <v>72</v>
      </c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</row>
    <row r="16" spans="1:16" ht="26.25" customHeight="1">
      <c r="A16" s="80" t="s">
        <v>87</v>
      </c>
      <c r="B16" s="6" t="s">
        <v>101</v>
      </c>
      <c r="C16" s="148" t="s">
        <v>92</v>
      </c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</row>
    <row r="17" spans="1:16" ht="27.75" customHeight="1">
      <c r="A17" s="81" t="s">
        <v>99</v>
      </c>
      <c r="B17" s="6" t="s">
        <v>80</v>
      </c>
      <c r="C17" s="148" t="s">
        <v>102</v>
      </c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</row>
    <row r="18" spans="1:16">
      <c r="A18" s="74" t="s">
        <v>81</v>
      </c>
      <c r="B18" s="75" t="s">
        <v>28</v>
      </c>
      <c r="C18" s="147" t="s">
        <v>73</v>
      </c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</row>
    <row r="19" spans="1:16">
      <c r="A19" s="74" t="s">
        <v>84</v>
      </c>
      <c r="B19" s="75" t="s">
        <v>29</v>
      </c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</row>
    <row r="20" spans="1:16">
      <c r="A20" s="74" t="s">
        <v>83</v>
      </c>
      <c r="B20" s="75" t="s">
        <v>30</v>
      </c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</row>
    <row r="21" spans="1:16">
      <c r="A21" s="74" t="s">
        <v>82</v>
      </c>
      <c r="B21" s="75" t="s">
        <v>23</v>
      </c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</row>
    <row r="22" spans="1:16">
      <c r="A22" s="74" t="s">
        <v>47</v>
      </c>
      <c r="B22" s="75" t="s">
        <v>78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</row>
    <row r="23" spans="1:16">
      <c r="A23" s="74" t="s">
        <v>48</v>
      </c>
      <c r="B23" s="75" t="s">
        <v>31</v>
      </c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</row>
    <row r="24" spans="1:16">
      <c r="A24" s="74" t="s">
        <v>49</v>
      </c>
      <c r="B24" s="75" t="s">
        <v>32</v>
      </c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</row>
    <row r="25" spans="1:16">
      <c r="A25" s="74" t="s">
        <v>50</v>
      </c>
      <c r="B25" s="75" t="s">
        <v>24</v>
      </c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</row>
    <row r="27" spans="1:16">
      <c r="C27" s="69"/>
      <c r="D27" s="69"/>
      <c r="E27" s="69"/>
    </row>
    <row r="28" spans="1:16" ht="15" customHeight="1">
      <c r="A28" s="68"/>
      <c r="B28" s="68"/>
      <c r="C28" s="70"/>
      <c r="D28" s="71"/>
      <c r="E28" s="69"/>
    </row>
    <row r="29" spans="1:16">
      <c r="C29" s="69"/>
      <c r="D29" s="69"/>
      <c r="E29" s="69"/>
    </row>
  </sheetData>
  <mergeCells count="17">
    <mergeCell ref="C3:P3"/>
    <mergeCell ref="C6:P6"/>
    <mergeCell ref="C12:P12"/>
    <mergeCell ref="C18:P25"/>
    <mergeCell ref="C2:P2"/>
    <mergeCell ref="C4:P4"/>
    <mergeCell ref="C5:P5"/>
    <mergeCell ref="C16:P16"/>
    <mergeCell ref="C17:P17"/>
    <mergeCell ref="C9:P9"/>
    <mergeCell ref="C10:P10"/>
    <mergeCell ref="C11:P11"/>
    <mergeCell ref="C15:P15"/>
    <mergeCell ref="C13:P13"/>
    <mergeCell ref="C14:P14"/>
    <mergeCell ref="C8:P8"/>
    <mergeCell ref="C7:P7"/>
  </mergeCells>
  <phoneticPr fontId="14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Indikativní rozpočet</vt:lpstr>
      <vt:lpstr>Vysvětlivky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Jeřábek Ladislav Ing. (MPSV)</dc:creator>
  <cp:lastModifiedBy>Jeřábek Ladislav Ing. (MPSV)</cp:lastModifiedBy>
  <dcterms:created xsi:type="dcterms:W3CDTF">2020-06-30T08:53:40Z</dcterms:created>
  <dcterms:modified xsi:type="dcterms:W3CDTF">2023-08-24T07:58:11Z</dcterms:modified>
</cp:coreProperties>
</file>