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ars\AppData\Local\Microsoft\Windows\INetCache\Content.Outlook\HKELWSBS\"/>
    </mc:Choice>
  </mc:AlternateContent>
  <xr:revisionPtr revIDLastSave="0" documentId="8_{0161BE07-7361-4D44-9E7E-253D381500A2}" xr6:coauthVersionLast="47" xr6:coauthVersionMax="47" xr10:uidLastSave="{00000000-0000-0000-0000-000000000000}"/>
  <bookViews>
    <workbookView xWindow="-118" yWindow="-118" windowWidth="25370" windowHeight="13667" activeTab="1" xr2:uid="{1FFF7F18-143C-4917-AD3D-8C863AD53E46}"/>
  </bookViews>
  <sheets>
    <sheet name="Indikativní rozpočet" sheetId="1" r:id="rId1"/>
    <sheet name="Nápověda" sheetId="3" r:id="rId2"/>
    <sheet name="Vysvětlivky" sheetId="2" state="hidden" r:id="rId3"/>
  </sheets>
  <externalReferences>
    <externalReference r:id="rId4"/>
  </externalReferences>
  <definedNames>
    <definedName name="Progr">[1]List3!$A$26:$A$29</definedName>
    <definedName name="Rok_fin">[1]List3!$I$2:$I$7</definedName>
    <definedName name="Stav_real">[1]List3!$B$30:$B$34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N13" i="1"/>
  <c r="O13" i="1" s="1"/>
  <c r="J14" i="1"/>
  <c r="J13" i="1" s="1"/>
  <c r="K13" i="1" s="1"/>
  <c r="K14" i="1" l="1"/>
  <c r="H21" i="1"/>
  <c r="H22" i="1"/>
  <c r="H23" i="1"/>
  <c r="H24" i="1"/>
  <c r="H25" i="1"/>
  <c r="H26" i="1"/>
  <c r="H20" i="1"/>
  <c r="O15" i="1"/>
  <c r="H27" i="1" l="1"/>
  <c r="H3" i="1" s="1"/>
  <c r="E30" i="1"/>
  <c r="O11" i="1" l="1"/>
  <c r="J11" i="1"/>
  <c r="K11" i="1" s="1"/>
  <c r="G27" i="1" l="1"/>
  <c r="N15" i="1"/>
  <c r="P13" i="1"/>
  <c r="N11" i="1" l="1"/>
  <c r="G3" i="1"/>
  <c r="P14" i="1"/>
  <c r="P11" i="1"/>
  <c r="P12" i="1" s="1"/>
  <c r="L14" i="1"/>
  <c r="L13" i="1"/>
  <c r="M11" i="1"/>
  <c r="J15" i="1"/>
  <c r="L11" i="1" l="1"/>
  <c r="L15" i="1"/>
  <c r="Q11" i="1"/>
  <c r="Q12" i="1" s="1"/>
  <c r="P15" i="1"/>
  <c r="M13" i="1"/>
  <c r="Q13" i="1"/>
  <c r="M14" i="1"/>
  <c r="Q14" i="1"/>
  <c r="K15" i="1"/>
  <c r="Q15" i="1" l="1"/>
  <c r="M15" i="1"/>
  <c r="D20" i="1" l="1"/>
  <c r="F20" i="1" s="1"/>
  <c r="D27" i="1" l="1"/>
  <c r="F27" i="1"/>
  <c r="H4" i="1" s="1"/>
  <c r="J20" i="1"/>
  <c r="C20" i="1"/>
  <c r="C27" i="1" s="1"/>
  <c r="H5" i="1" l="1"/>
  <c r="H6" i="1" s="1"/>
  <c r="H7" i="1"/>
  <c r="E20" i="1"/>
  <c r="E27" i="1" s="1"/>
  <c r="G4" i="1" s="1"/>
  <c r="I20" i="1"/>
  <c r="I27" i="1" s="1"/>
  <c r="G5" i="1" l="1"/>
  <c r="G6" i="1" s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Kučerová Jana, Ing. (MPSV)</author>
  </authors>
  <commentList>
    <comment ref="P10" authorId="0" shapeId="0" xr:uid="{2FF4CB4A-A76B-4193-8481-9E1B8FE902EF}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</commentList>
</comments>
</file>

<file path=xl/sharedStrings.xml><?xml version="1.0" encoding="utf-8"?>
<sst xmlns="http://schemas.openxmlformats.org/spreadsheetml/2006/main" count="165" uniqueCount="127">
  <si>
    <t>Přehled výdajů</t>
  </si>
  <si>
    <t>Celkové náklady akce (CNA)</t>
  </si>
  <si>
    <t>Dotace</t>
  </si>
  <si>
    <t>Vlastní zdroje</t>
  </si>
  <si>
    <t>Parametry</t>
  </si>
  <si>
    <t>Jednotka</t>
  </si>
  <si>
    <t>Limit bez DPH</t>
  </si>
  <si>
    <t>Počet jednotek</t>
  </si>
  <si>
    <t>Uznatelné bez DPH</t>
  </si>
  <si>
    <t>*Celkové náklady akce</t>
  </si>
  <si>
    <t>počet</t>
  </si>
  <si>
    <t>Celkem</t>
  </si>
  <si>
    <t>Obestavěný prostor - stavba-nová výstavba</t>
  </si>
  <si>
    <t>Celková užitná plocha budovy - stavba-rekonstrukce</t>
  </si>
  <si>
    <t>Zdravotnické prostředky</t>
  </si>
  <si>
    <t>Vybavení zaměstnanci</t>
  </si>
  <si>
    <t>Vybavení klienti</t>
  </si>
  <si>
    <t>Položka</t>
  </si>
  <si>
    <t>Rozhodná částka vč. DPH</t>
  </si>
  <si>
    <t>Neuznatelné bez DPH</t>
  </si>
  <si>
    <t>Inženýrské sítě</t>
  </si>
  <si>
    <t>Venkovní komunikace</t>
  </si>
  <si>
    <t>Terénní a sadové úpravy</t>
  </si>
  <si>
    <t>Oplocení</t>
  </si>
  <si>
    <t>Náklady vč. DPH</t>
  </si>
  <si>
    <t>Rozhodná částka bez DPH</t>
  </si>
  <si>
    <t>Neunatelné bez DPH</t>
  </si>
  <si>
    <t>Neuznatelné vč.DPH</t>
  </si>
  <si>
    <t>Podíl nákladů přípravy a zabezpečení akce</t>
  </si>
  <si>
    <t>BOZP</t>
  </si>
  <si>
    <t>Limit</t>
  </si>
  <si>
    <t>Obytná plocha</t>
  </si>
  <si>
    <t>Uznatelné vč. DPH</t>
  </si>
  <si>
    <t>Rozhodná částka  vč.DPH</t>
  </si>
  <si>
    <t>Neuznatelné výdaje vč. DPH</t>
  </si>
  <si>
    <t>DPH -do jednotlivých sloupců skutečnost vč. DPH zadejte příslušnou DPH dle skutečnosti</t>
  </si>
  <si>
    <t>Investiční záměr</t>
  </si>
  <si>
    <t>Autorský dozor</t>
  </si>
  <si>
    <t>Inženýrska činnost (6014)</t>
  </si>
  <si>
    <t>Technický dozor investora</t>
  </si>
  <si>
    <t>BUŇKA</t>
  </si>
  <si>
    <t>A3</t>
  </si>
  <si>
    <t>A4</t>
  </si>
  <si>
    <t>A5</t>
  </si>
  <si>
    <t>A6</t>
  </si>
  <si>
    <t>A7</t>
  </si>
  <si>
    <t>Rozhodná částka 100 %</t>
  </si>
  <si>
    <t>Dotace 75 %</t>
  </si>
  <si>
    <t>Vlastní zdroje 25 %</t>
  </si>
  <si>
    <t>A10</t>
  </si>
  <si>
    <t>A12</t>
  </si>
  <si>
    <t>A13</t>
  </si>
  <si>
    <t>A14</t>
  </si>
  <si>
    <t>A15</t>
  </si>
  <si>
    <t>A16</t>
  </si>
  <si>
    <t>A17</t>
  </si>
  <si>
    <t>A18</t>
  </si>
  <si>
    <t>A23</t>
  </si>
  <si>
    <t>A24</t>
  </si>
  <si>
    <t>A25</t>
  </si>
  <si>
    <t>A26</t>
  </si>
  <si>
    <t>A31</t>
  </si>
  <si>
    <t>A32</t>
  </si>
  <si>
    <t>A33</t>
  </si>
  <si>
    <t>A34</t>
  </si>
  <si>
    <t>A35</t>
  </si>
  <si>
    <t>A36</t>
  </si>
  <si>
    <t>A37</t>
  </si>
  <si>
    <t>A38</t>
  </si>
  <si>
    <t>Administrace Veřejné zakázky</t>
  </si>
  <si>
    <t>Neuznatelné výdaje jsou definovány v Dokumentaci programu 013 310, v kapitole 8.2.2.</t>
  </si>
  <si>
    <t>A8</t>
  </si>
  <si>
    <t>Neuznatelné výdaje přesahujíci limity</t>
  </si>
  <si>
    <t>Neuznatelné výdaje - jiné důvody</t>
  </si>
  <si>
    <t>Součet veškerých nákladů projektu složených z rozhodné částky a neuznatelných výdajů.</t>
  </si>
  <si>
    <t>Vlastní zdroje 25 % se počítají z rozhodné částky.</t>
  </si>
  <si>
    <t>Celkové náklady akce v případě nové výstavby nebo rekonstrukce, za účelem zvýšení kapacity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</si>
  <si>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Technologické vybavení kuchyní</t>
  </si>
  <si>
    <t xml:space="preserve">Náklady na technologické vybavení prádelen - limit maximálně 8 700 Kč/1 kg prádla za den, jenž je stanovený pro prádelny průmyslového typu. Pokud prádelna nemá průmyslový charakter, je potřeba náklady na pořízení  malé prádelny (pračka, sušička) zahrnout do nákladů na vybavení klientů s limitem 78 000 Kč/1 lůžko. </t>
  </si>
  <si>
    <t>Technolgické vybavení prádelen</t>
  </si>
  <si>
    <t>Náklady na zaměstnance (např. vybavení šatny, denní místnosti) - limit maximálně 7 000 Kč/
1 zaměstnance.</t>
  </si>
  <si>
    <t>Náklady na vybavení nábytkem u nové výstavby a při zvyšování kapacity stávajícího zařízení – limit maximálně 78 000 Kč/1 lůžko. Soubor nábytku obsahuje například polohovací lůžka s příslušenstvím, antidekubitální matrace, základní sestavu nábytku a dalšího drobného dlouhodobého majetku sloužícího potřebám klientů pouze v obytných pokojích, obytných jednotkách (případně s předsíní, sociálním zázemím, kuchyňským koutem).</t>
  </si>
  <si>
    <t>A 43</t>
  </si>
  <si>
    <r>
      <t>Náklady na novou výstavbu - limit obestavěného prostoru maximálně 5 800 Kč/m</t>
    </r>
    <r>
      <rPr>
        <vertAlign val="superscript"/>
        <sz val="10"/>
        <color theme="1"/>
        <rFont val="Arial "/>
        <charset val="238"/>
      </rPr>
      <t>3</t>
    </r>
    <r>
      <rPr>
        <sz val="10"/>
        <color theme="1"/>
        <rFont val="Arial "/>
        <charset val="238"/>
      </rPr>
      <t>. Limit nákladů na obestavěný prostor zahrnuje náklady pouze na stavební část, nikoli vybavení, inženýrské sítě, venkovní komunikace, terénní a sadové úpravy, oplocení. Uvažována je konstrukční výška 4 m.</t>
    </r>
  </si>
  <si>
    <r>
      <t>Náklady na rekonstrukci budovy – limit celkové užitné plochy budovy maximálně 
23 200 Kč/m</t>
    </r>
    <r>
      <rPr>
        <vertAlign val="superscript"/>
        <sz val="10"/>
        <color theme="1"/>
        <rFont val="Arial "/>
        <charset val="238"/>
      </rPr>
      <t>2.</t>
    </r>
  </si>
  <si>
    <t xml:space="preserve">Název akce: </t>
  </si>
  <si>
    <t>Číslo žádosti:</t>
  </si>
  <si>
    <t>Náklady na technologické vybavení kuchyní – limit maximálně 24 420 Kč/1 klienta daného zařízení,  jenž je stanoveny pro jídelny průmyslového typu. Výše uznatelných výdajů je omezena okamžitou kapacitou stravovacího provozu. Pokud se jedná o vybavení kuchyňského kouktu, je potřeba náklady na pořízení vybavení (mikrovlnka, rychlovarná konvice a pod.) zahrnout do nákladů na vybavení klientů s limitem 78 000/1 lůžko.</t>
  </si>
  <si>
    <t>Výdaje bez DPH</t>
  </si>
  <si>
    <t>Výdaje vč.DPH</t>
  </si>
  <si>
    <t>Skutečné náklady bez DPH</t>
  </si>
  <si>
    <t>Skutečné náklady  v č.DPH</t>
  </si>
  <si>
    <r>
      <t>Celková užitná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</si>
  <si>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Obytná plocha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</si>
  <si>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Podíl obytné plochy %</t>
  </si>
  <si>
    <t>Celkové náklady akce (CNA)*</t>
  </si>
  <si>
    <t>Rozhodná částka*</t>
  </si>
  <si>
    <t>Neuznatelné výdaje přesahující limit parametrů*</t>
  </si>
  <si>
    <t>Neuznatelné výdaje - jiný důvod (viz. vysvětlivky)*</t>
  </si>
  <si>
    <t>* Při vyplňování částek se řiďte prosím pokyny v listu "Vysvětlivky"</t>
  </si>
  <si>
    <r>
      <t>Obytná plocha budovy, určená pro klienty pobytových zařízení musí splňovat - limit minimálně 55% užitné plochy budovy. Výpočet obytné plochy budovy pro účely toho programu: Celková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 budovy – plochy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>), které se pro určení obytné plochy dále nezapočítávají do celkové užitné plochy budovy = užitná plocha (m</t>
    </r>
    <r>
      <rPr>
        <vertAlign val="superscript"/>
        <sz val="10"/>
        <color theme="1"/>
        <rFont val="Arial "/>
        <charset val="238"/>
      </rPr>
      <t>2</t>
    </r>
    <r>
      <rPr>
        <sz val="10"/>
        <color theme="1"/>
        <rFont val="Arial "/>
        <charset val="238"/>
      </rPr>
      <t xml:space="preserve">) budovy, rozhodná pro určení min. 55% obytné plochy budovy. </t>
    </r>
  </si>
  <si>
    <r>
      <t>Činnosti bezprostředně související s akcí (např. projektová dokumentace, investiční záměr atd.), zahájené před podáním žádosti o dotaci,u kterých byla smlouva k plnění podepsána před termínem</t>
    </r>
    <r>
      <rPr>
        <sz val="10"/>
        <color rgb="FFFF0000"/>
        <rFont val="Arial "/>
        <charset val="238"/>
      </rPr>
      <t xml:space="preserve"> </t>
    </r>
    <r>
      <rPr>
        <sz val="10"/>
        <rFont val="Arial "/>
        <charset val="238"/>
      </rPr>
      <t xml:space="preserve">o uznatelných výdajích stanoveným ve výzvě. </t>
    </r>
  </si>
  <si>
    <t xml:space="preserve">Náklady na pořízení zdravotnických prostředků – limit maximálně 22 600 Kč/klient. Soubor zdravotnických prostředků zahrnuje například vanu zvedací, vozík sprchový, panel sprchový, panel čistící a dezinfekční, zvedák elektrický, dezinfikátor podložních mís. </t>
  </si>
  <si>
    <r>
      <t xml:space="preserve">Podíl nákladů inženýrských sítí, venkovních komunikací, oplocení, terénních a sadových úprav </t>
    </r>
    <r>
      <rPr>
        <u/>
        <sz val="10"/>
        <color theme="1"/>
        <rFont val="Arial "/>
        <charset val="238"/>
      </rPr>
      <t>nesmí přesáhnout 10%</t>
    </r>
    <r>
      <rPr>
        <sz val="10"/>
        <color theme="1"/>
        <rFont val="Arial "/>
        <charset val="238"/>
      </rPr>
      <t xml:space="preserve"> z celkových výdajů akce.</t>
    </r>
  </si>
  <si>
    <r>
      <t xml:space="preserve">Podíl nákladů přípravy a zabezpečení akce, které zahrnují i náklady přípravy a zabezpečení akce vynaložené před podáním Žádosti, </t>
    </r>
    <r>
      <rPr>
        <u/>
        <sz val="10"/>
        <color theme="1"/>
        <rFont val="Arial "/>
        <charset val="238"/>
      </rPr>
      <t>nesmí přesáhnout 10% z celkových výdajů akce</t>
    </r>
    <r>
      <rPr>
        <sz val="10"/>
        <color theme="1"/>
        <rFont val="Arial "/>
        <charset val="238"/>
      </rPr>
      <t xml:space="preserve"> . Do podílu se započítávají výdaje na technický dozor investora, autorský dozor, BOZP a všechny stupně projektové dokumentace, vyjma dokumentace skutečného provedení, která je součástí smlouvy o dílo na realizaci akce, dále výdaje na zajištění administrace veřejné zakázky, inženýrskou činnost, poplatky za připojení k distribuci.                                                                                                                                                                              Do uznatelných nákladů lze započítat činnosti bezprostředně související s akcí, které byly zahájeny před podáním žádosti o poskytnutí dotace, uznatelnost výdajů je konkrétně stanovená výzvou.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0"/>
        <color theme="1"/>
        <rFont val="Arial "/>
        <charset val="238"/>
      </rPr>
      <t xml:space="preserve">                     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</si>
  <si>
    <t xml:space="preserve">Hodnota, která odpovídá nížší z částek. Porovná se hodnota uvedená v buňce  M11 se součtem všech rozhodných částek (buňky M20+F28+E40). Pokud bude v buňce M11 nižší než je součet rozhodných částek (z buněk M20+F28+E40), bude Rozhodná částka odpovídat hodnotě v buňce M11. Pokud bude nižší součet rozhodných částek   ( M20+F28+E40) , bude Rozhodná částka odpovídat součtu těchto buněk. </t>
  </si>
  <si>
    <t>Dotace 75 % se počítá z rozhodné částky. Maximální výše dotace 60 000 000 Kč, která tvoří max. 75 % způsobilých výdajů.</t>
  </si>
  <si>
    <t>Náklady na pořízení Elektrické požární signalizace (EPS)</t>
  </si>
  <si>
    <t>Projektová dokumentace, administrace veřejné zakázky</t>
  </si>
  <si>
    <t>Projektová dokumentace, PBŘ</t>
  </si>
  <si>
    <t>Projektová dokumentace</t>
  </si>
  <si>
    <t>Administrace Vveřejné zakázky</t>
  </si>
  <si>
    <t xml:space="preserve">Hodnota, která odpovídá nížší z částek. Porovná se hodnota uvedená v buňce  M11 se součtem všech rozhodných částek (buňky M15+F27). Pokud bude v buňce M11 nižší hodnota než je součet rozhodných částek (z buněk M15+F27), bude Rozhodná částka odpovídat hodnotě v buňce M11. Pokud bude nižší součet rozhodných částek  (M15+F27), bude Rozhodná částka odpovídat součtu těchto buněk. </t>
  </si>
  <si>
    <t>A11</t>
  </si>
  <si>
    <t xml:space="preserve">Náklady na pořízení EPS – limit maximálně 20 000 Kč/1 lůžko, u kterého byla realizována elektrická požární signalizace. </t>
  </si>
  <si>
    <t>A20</t>
  </si>
  <si>
    <t>A21</t>
  </si>
  <si>
    <t>A22</t>
  </si>
  <si>
    <t>Dotace 60 %</t>
  </si>
  <si>
    <t>Dotace 60 % se počítá z rozhodné částky. Maximální výše dotace 2 500 000 Kč, která tvoří max. 60 % způsobilých výdajů.</t>
  </si>
  <si>
    <t>Vlastní zdroje 40 %</t>
  </si>
  <si>
    <t>Vlastní zdroje 40 % se počítají z rozhodné částky.</t>
  </si>
  <si>
    <t>Přidružené náklady na stavební práce 20%</t>
  </si>
  <si>
    <t>%</t>
  </si>
  <si>
    <t>Celkové náklady akce  - limit maximálně 1,580 mil. Kč/lůžko (zahrnují náklady na stavbu, vybavení, inženýrské sítě, terénní úpravy, sadové úpravy, oplocení, náklady na přípravu a zabezpečení akce, jedná se o veškeré výdaje na akci obsahujíci součet rozhodné částky, dotace, vlastních zdrojů a neuznatelných výdajů.</t>
  </si>
  <si>
    <t>Náklady na stavební úpravy v maximální výši 20 % z nákladů na EPS (bez nákladů na přípravu a zabezpečení akce).</t>
  </si>
  <si>
    <r>
      <t xml:space="preserve">Podíl nákladů přípravy a zabezpečení akce, které zahrnují i náklady přípravy a zabezpečení akce vynaložené před podáním Žádosti, </t>
    </r>
    <r>
      <rPr>
        <b/>
        <u/>
        <sz val="10"/>
        <color theme="1"/>
        <rFont val="Arial "/>
        <charset val="238"/>
      </rPr>
      <t>nesmí přesáhnout 10% z celkových výdajů akce</t>
    </r>
    <r>
      <rPr>
        <b/>
        <sz val="10"/>
        <color theme="1"/>
        <rFont val="Arial "/>
        <charset val="238"/>
      </rPr>
      <t>.</t>
    </r>
    <r>
      <rPr>
        <sz val="10"/>
        <color theme="1"/>
        <rFont val="Arial "/>
        <charset val="238"/>
      </rPr>
      <t xml:space="preserve"> </t>
    </r>
    <r>
      <rPr>
        <u/>
        <sz val="10"/>
        <color theme="1"/>
        <rFont val="Arial "/>
        <charset val="238"/>
      </rPr>
      <t>Do uznatelných výdajů nespadají náklady na činnosti bezprostředně související s akcí (např. projektová dokumentace, investiční záměr atd.), u kterých byla smlouva k plnění podepsána před termínem o uznatelnosti výdajů  stanoveným výzvou. Ty je potřeba uvádět v buňce A7.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</si>
</sst>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0"/>
      <color rgb="FFFF0000"/>
      <name val="Arial "/>
      <charset val="238"/>
    </font>
    <font>
      <vertAlign val="superscript"/>
      <sz val="10"/>
      <color theme="1"/>
      <name val="Arial 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Arial "/>
      <charset val="238"/>
    </font>
    <font>
      <sz val="8"/>
      <name val="Calibri"/>
      <family val="2"/>
      <charset val="238"/>
      <scheme val="minor"/>
    </font>
    <font>
      <b/>
      <u/>
      <sz val="10"/>
      <color theme="1"/>
      <name val="Arial "/>
      <charset val="238"/>
    </font>
    <font>
      <b/>
      <sz val="10"/>
      <color theme="1"/>
      <name val="Arial 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3A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4" fontId="2" fillId="8" borderId="4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7" fillId="13" borderId="32" xfId="0" applyFont="1" applyFill="1" applyBorder="1" applyAlignment="1" applyProtection="1">
      <alignment vertical="center" wrapText="1"/>
      <protection locked="0"/>
    </xf>
    <xf numFmtId="0" fontId="7" fillId="0" borderId="6" xfId="0" applyFont="1" applyBorder="1"/>
    <xf numFmtId="0" fontId="7" fillId="0" borderId="0" xfId="0" applyFont="1"/>
    <xf numFmtId="0" fontId="7" fillId="9" borderId="12" xfId="0" applyFont="1" applyFill="1" applyBorder="1" applyAlignment="1">
      <alignment horizontal="left" vertical="center"/>
    </xf>
    <xf numFmtId="0" fontId="7" fillId="9" borderId="14" xfId="0" applyFont="1" applyFill="1" applyBorder="1" applyAlignment="1" applyProtection="1">
      <alignment horizontal="left" vertical="center"/>
      <protection locked="0"/>
    </xf>
    <xf numFmtId="0" fontId="7" fillId="9" borderId="16" xfId="0" applyFont="1" applyFill="1" applyBorder="1" applyAlignment="1">
      <alignment vertical="center"/>
    </xf>
    <xf numFmtId="0" fontId="8" fillId="9" borderId="4" xfId="0" applyFont="1" applyFill="1" applyBorder="1" applyAlignment="1" applyProtection="1">
      <alignment horizontal="left" vertical="center"/>
      <protection locked="0"/>
    </xf>
    <xf numFmtId="0" fontId="7" fillId="9" borderId="4" xfId="0" applyFont="1" applyFill="1" applyBorder="1" applyAlignment="1" applyProtection="1">
      <alignment horizontal="left" vertical="center"/>
      <protection locked="0"/>
    </xf>
    <xf numFmtId="0" fontId="7" fillId="9" borderId="18" xfId="0" applyFont="1" applyFill="1" applyBorder="1" applyAlignment="1">
      <alignment vertical="center"/>
    </xf>
    <xf numFmtId="0" fontId="8" fillId="9" borderId="19" xfId="0" applyFont="1" applyFill="1" applyBorder="1" applyAlignment="1" applyProtection="1">
      <alignment horizontal="left" vertical="center"/>
      <protection locked="0"/>
    </xf>
    <xf numFmtId="0" fontId="7" fillId="10" borderId="23" xfId="0" applyFont="1" applyFill="1" applyBorder="1" applyAlignment="1">
      <alignment vertical="center"/>
    </xf>
    <xf numFmtId="0" fontId="7" fillId="10" borderId="33" xfId="0" applyFont="1" applyFill="1" applyBorder="1" applyAlignment="1" applyProtection="1">
      <alignment horizontal="left" vertical="center" wrapText="1"/>
      <protection locked="0"/>
    </xf>
    <xf numFmtId="0" fontId="7" fillId="11" borderId="12" xfId="0" applyFont="1" applyFill="1" applyBorder="1" applyAlignment="1">
      <alignment vertical="center"/>
    </xf>
    <xf numFmtId="0" fontId="7" fillId="11" borderId="14" xfId="0" applyFont="1" applyFill="1" applyBorder="1" applyAlignment="1" applyProtection="1">
      <alignment horizontal="left" vertical="center"/>
      <protection locked="0"/>
    </xf>
    <xf numFmtId="0" fontId="7" fillId="11" borderId="16" xfId="0" applyFont="1" applyFill="1" applyBorder="1" applyAlignment="1">
      <alignment vertical="center"/>
    </xf>
    <xf numFmtId="0" fontId="7" fillId="11" borderId="4" xfId="0" applyFont="1" applyFill="1" applyBorder="1" applyAlignment="1" applyProtection="1">
      <alignment horizontal="left" vertical="center"/>
      <protection locked="0"/>
    </xf>
    <xf numFmtId="0" fontId="7" fillId="11" borderId="18" xfId="0" applyFont="1" applyFill="1" applyBorder="1" applyAlignment="1">
      <alignment vertical="center"/>
    </xf>
    <xf numFmtId="0" fontId="7" fillId="11" borderId="19" xfId="0" applyFont="1" applyFill="1" applyBorder="1" applyAlignment="1" applyProtection="1">
      <alignment horizontal="left" vertical="center"/>
      <protection locked="0"/>
    </xf>
    <xf numFmtId="0" fontId="7" fillId="9" borderId="12" xfId="0" applyFont="1" applyFill="1" applyBorder="1" applyAlignment="1">
      <alignment vertical="center"/>
    </xf>
    <xf numFmtId="0" fontId="7" fillId="9" borderId="13" xfId="0" applyFont="1" applyFill="1" applyBorder="1" applyAlignment="1" applyProtection="1">
      <alignment horizontal="left" vertical="center" wrapText="1"/>
      <protection locked="0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0" fontId="7" fillId="9" borderId="36" xfId="0" applyFont="1" applyFill="1" applyBorder="1" applyAlignment="1" applyProtection="1">
      <alignment horizontal="left" vertical="center" wrapText="1"/>
      <protection locked="0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13" borderId="31" xfId="0" applyFont="1" applyFill="1" applyBorder="1" applyAlignment="1">
      <alignment vertical="center"/>
    </xf>
    <xf numFmtId="9" fontId="2" fillId="4" borderId="1" xfId="0" applyNumberFormat="1" applyFont="1" applyFill="1" applyBorder="1" applyAlignment="1" applyProtection="1">
      <alignment horizontal="left"/>
      <protection locked="0"/>
    </xf>
    <xf numFmtId="9" fontId="2" fillId="5" borderId="1" xfId="0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4" fontId="0" fillId="0" borderId="16" xfId="0" applyNumberFormat="1" applyBorder="1" applyProtection="1">
      <protection locked="0"/>
    </xf>
    <xf numFmtId="9" fontId="0" fillId="6" borderId="1" xfId="0" applyNumberFormat="1" applyFill="1" applyBorder="1" applyAlignment="1" applyProtection="1">
      <alignment horizontal="left"/>
      <protection locked="0"/>
    </xf>
    <xf numFmtId="4" fontId="0" fillId="0" borderId="17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3" fontId="0" fillId="0" borderId="4" xfId="0" applyNumberFormat="1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4" fontId="0" fillId="0" borderId="4" xfId="0" applyNumberFormat="1" applyBorder="1" applyProtection="1">
      <protection locked="0"/>
    </xf>
    <xf numFmtId="4" fontId="0" fillId="0" borderId="4" xfId="0" applyNumberFormat="1" applyBorder="1" applyAlignment="1" applyProtection="1">
      <alignment horizontal="right" wrapText="1"/>
      <protection locked="0"/>
    </xf>
    <xf numFmtId="4" fontId="0" fillId="4" borderId="4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4" fontId="0" fillId="0" borderId="4" xfId="0" applyNumberForma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4" fontId="0" fillId="0" borderId="39" xfId="0" applyNumberFormat="1" applyBorder="1" applyProtection="1"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8" borderId="14" xfId="0" applyFont="1" applyFill="1" applyBorder="1" applyAlignment="1" applyProtection="1">
      <alignment horizontal="center" vertical="center" wrapText="1"/>
      <protection locked="0"/>
    </xf>
    <xf numFmtId="0" fontId="2" fillId="8" borderId="15" xfId="0" applyFont="1" applyFill="1" applyBorder="1" applyAlignment="1" applyProtection="1">
      <alignment horizontal="center" vertical="center" wrapText="1"/>
      <protection locked="0"/>
    </xf>
    <xf numFmtId="4" fontId="2" fillId="8" borderId="17" xfId="0" applyNumberFormat="1" applyFont="1" applyFill="1" applyBorder="1" applyProtection="1">
      <protection locked="0"/>
    </xf>
    <xf numFmtId="4" fontId="0" fillId="0" borderId="17" xfId="0" applyNumberFormat="1" applyBorder="1" applyAlignment="1" applyProtection="1">
      <alignment horizontal="center" vertical="center" wrapText="1"/>
      <protection locked="0"/>
    </xf>
    <xf numFmtId="0" fontId="0" fillId="3" borderId="46" xfId="0" applyFill="1" applyBorder="1" applyProtection="1">
      <protection locked="0"/>
    </xf>
    <xf numFmtId="3" fontId="0" fillId="3" borderId="46" xfId="0" applyNumberFormat="1" applyFill="1" applyBorder="1" applyProtection="1">
      <protection locked="0"/>
    </xf>
    <xf numFmtId="4" fontId="0" fillId="3" borderId="46" xfId="0" applyNumberFormat="1" applyFill="1" applyBorder="1" applyProtection="1">
      <protection locked="0"/>
    </xf>
    <xf numFmtId="4" fontId="0" fillId="3" borderId="19" xfId="0" applyNumberFormat="1" applyFill="1" applyBorder="1" applyProtection="1">
      <protection locked="0"/>
    </xf>
    <xf numFmtId="4" fontId="0" fillId="3" borderId="20" xfId="0" applyNumberFormat="1" applyFill="1" applyBorder="1" applyProtection="1"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4" fontId="0" fillId="3" borderId="19" xfId="0" applyNumberFormat="1" applyFill="1" applyBorder="1" applyAlignment="1" applyProtection="1">
      <alignment horizontal="right" vertical="center" wrapText="1"/>
      <protection locked="0"/>
    </xf>
    <xf numFmtId="4" fontId="0" fillId="3" borderId="19" xfId="0" applyNumberFormat="1" applyFill="1" applyBorder="1" applyAlignment="1" applyProtection="1">
      <alignment horizontal="right" vertical="center"/>
      <protection locked="0"/>
    </xf>
    <xf numFmtId="4" fontId="1" fillId="3" borderId="19" xfId="0" applyNumberFormat="1" applyFont="1" applyFill="1" applyBorder="1" applyAlignment="1" applyProtection="1">
      <alignment vertical="center"/>
      <protection locked="0"/>
    </xf>
    <xf numFmtId="4" fontId="1" fillId="3" borderId="20" xfId="0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9" xfId="0" applyBorder="1" applyProtection="1">
      <protection locked="0"/>
    </xf>
    <xf numFmtId="9" fontId="0" fillId="0" borderId="20" xfId="0" applyNumberForma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9" fontId="0" fillId="0" borderId="19" xfId="0" applyNumberFormat="1" applyBorder="1" applyProtection="1">
      <protection locked="0"/>
    </xf>
    <xf numFmtId="0" fontId="12" fillId="0" borderId="0" xfId="0" applyFont="1"/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7" borderId="15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7" fillId="10" borderId="4" xfId="0" applyFont="1" applyFill="1" applyBorder="1" applyAlignment="1" applyProtection="1">
      <alignment horizontal="left" vertical="center" wrapText="1"/>
      <protection locked="0"/>
    </xf>
    <xf numFmtId="0" fontId="7" fillId="12" borderId="4" xfId="0" applyFont="1" applyFill="1" applyBorder="1" applyAlignment="1" applyProtection="1">
      <alignment vertical="center" wrapText="1"/>
      <protection locked="0"/>
    </xf>
    <xf numFmtId="0" fontId="7" fillId="10" borderId="16" xfId="0" applyFont="1" applyFill="1" applyBorder="1" applyAlignment="1">
      <alignment vertical="center"/>
    </xf>
    <xf numFmtId="4" fontId="0" fillId="0" borderId="39" xfId="0" applyNumberFormat="1" applyBorder="1" applyAlignment="1" applyProtection="1">
      <alignment horizontal="right"/>
      <protection locked="0"/>
    </xf>
    <xf numFmtId="4" fontId="0" fillId="0" borderId="16" xfId="0" applyNumberFormat="1" applyBorder="1" applyAlignment="1" applyProtection="1">
      <alignment horizontal="right"/>
      <protection locked="0"/>
    </xf>
    <xf numFmtId="3" fontId="0" fillId="0" borderId="5" xfId="0" applyNumberFormat="1" applyBorder="1" applyProtection="1">
      <protection locked="0"/>
    </xf>
    <xf numFmtId="4" fontId="0" fillId="0" borderId="4" xfId="0" applyNumberFormat="1" applyBorder="1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3" borderId="44" xfId="0" applyFont="1" applyFill="1" applyBorder="1" applyAlignment="1" applyProtection="1">
      <alignment horizontal="right" vertical="center" wrapText="1"/>
      <protection locked="0"/>
    </xf>
    <xf numFmtId="0" fontId="1" fillId="3" borderId="45" xfId="0" applyFont="1" applyFill="1" applyBorder="1" applyAlignment="1" applyProtection="1">
      <alignment horizontal="right" vertical="center" wrapText="1"/>
      <protection locked="0"/>
    </xf>
    <xf numFmtId="4" fontId="0" fillId="7" borderId="22" xfId="0" applyNumberFormat="1" applyFill="1" applyBorder="1" applyAlignment="1" applyProtection="1">
      <alignment horizontal="center" vertical="center"/>
      <protection locked="0"/>
    </xf>
    <xf numFmtId="4" fontId="0" fillId="7" borderId="33" xfId="0" applyNumberFormat="1" applyFill="1" applyBorder="1" applyAlignment="1" applyProtection="1">
      <alignment horizontal="center" vertical="center"/>
      <protection locked="0"/>
    </xf>
    <xf numFmtId="4" fontId="0" fillId="7" borderId="6" xfId="0" applyNumberFormat="1" applyFill="1" applyBorder="1" applyAlignment="1" applyProtection="1">
      <alignment horizontal="center" vertical="center"/>
      <protection locked="0"/>
    </xf>
    <xf numFmtId="4" fontId="0" fillId="7" borderId="7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6" borderId="16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2" fillId="7" borderId="16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4" xfId="0" applyFont="1" applyFill="1" applyBorder="1" applyAlignment="1" applyProtection="1">
      <alignment horizontal="left"/>
      <protection locked="0"/>
    </xf>
    <xf numFmtId="0" fontId="2" fillId="4" borderId="16" xfId="0" applyFont="1" applyFill="1" applyBorder="1" applyAlignment="1" applyProtection="1">
      <alignment horizontal="left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  <protection locked="0"/>
    </xf>
    <xf numFmtId="4" fontId="0" fillId="4" borderId="6" xfId="0" applyNumberFormat="1" applyFill="1" applyBorder="1" applyAlignment="1" applyProtection="1">
      <alignment horizontal="center" vertical="center"/>
      <protection locked="0"/>
    </xf>
    <xf numFmtId="4" fontId="0" fillId="4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14" xfId="0" applyNumberFormat="1" applyFont="1" applyFill="1" applyBorder="1" applyAlignment="1" applyProtection="1">
      <alignment horizontal="left"/>
      <protection locked="0"/>
    </xf>
    <xf numFmtId="4" fontId="1" fillId="2" borderId="13" xfId="0" applyNumberFormat="1" applyFont="1" applyFill="1" applyBorder="1" applyAlignment="1" applyProtection="1">
      <alignment horizontal="left"/>
      <protection locked="0"/>
    </xf>
    <xf numFmtId="0" fontId="2" fillId="14" borderId="18" xfId="0" applyFont="1" applyFill="1" applyBorder="1" applyAlignment="1" applyProtection="1">
      <alignment horizontal="left"/>
      <protection locked="0"/>
    </xf>
    <xf numFmtId="0" fontId="2" fillId="14" borderId="19" xfId="0" applyFont="1" applyFill="1" applyBorder="1" applyAlignment="1" applyProtection="1">
      <alignment horizontal="left"/>
      <protection locked="0"/>
    </xf>
    <xf numFmtId="0" fontId="2" fillId="14" borderId="36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right" wrapText="1"/>
      <protection locked="0"/>
    </xf>
    <xf numFmtId="0" fontId="1" fillId="3" borderId="37" xfId="0" applyFont="1" applyFill="1" applyBorder="1" applyAlignment="1" applyProtection="1">
      <alignment horizontal="right" wrapText="1"/>
      <protection locked="0"/>
    </xf>
    <xf numFmtId="0" fontId="1" fillId="3" borderId="45" xfId="0" applyFont="1" applyFill="1" applyBorder="1" applyAlignment="1" applyProtection="1">
      <alignment horizontal="right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4" fontId="1" fillId="0" borderId="6" xfId="0" applyNumberFormat="1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center" vertical="center" wrapText="1"/>
      <protection locked="0"/>
    </xf>
    <xf numFmtId="49" fontId="7" fillId="12" borderId="4" xfId="0" applyNumberFormat="1" applyFont="1" applyFill="1" applyBorder="1" applyAlignment="1">
      <alignment horizontal="left" vertical="center" wrapText="1"/>
    </xf>
    <xf numFmtId="49" fontId="7" fillId="12" borderId="17" xfId="0" applyNumberFormat="1" applyFont="1" applyFill="1" applyBorder="1" applyAlignment="1">
      <alignment horizontal="left" vertical="center" wrapText="1"/>
    </xf>
    <xf numFmtId="0" fontId="7" fillId="10" borderId="4" xfId="0" applyFont="1" applyFill="1" applyBorder="1" applyAlignment="1">
      <alignment horizontal="left" vertical="center" wrapText="1"/>
    </xf>
    <xf numFmtId="0" fontId="7" fillId="10" borderId="17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/>
    </xf>
    <xf numFmtId="0" fontId="7" fillId="11" borderId="17" xfId="0" applyFont="1" applyFill="1" applyBorder="1" applyAlignment="1">
      <alignment horizontal="left" vertical="center"/>
    </xf>
    <xf numFmtId="0" fontId="7" fillId="11" borderId="17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 wrapText="1"/>
    </xf>
    <xf numFmtId="0" fontId="7" fillId="9" borderId="17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/>
    </xf>
    <xf numFmtId="0" fontId="7" fillId="9" borderId="17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35" xfId="0" applyFont="1" applyFill="1" applyBorder="1" applyAlignment="1">
      <alignment horizontal="left" vertical="center"/>
    </xf>
    <xf numFmtId="0" fontId="7" fillId="11" borderId="11" xfId="0" applyFont="1" applyFill="1" applyBorder="1" applyAlignment="1">
      <alignment horizontal="left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8" xfId="0" applyFont="1" applyFill="1" applyBorder="1" applyAlignment="1">
      <alignment horizontal="left" vertical="center" wrapText="1"/>
    </xf>
    <xf numFmtId="0" fontId="7" fillId="11" borderId="14" xfId="0" applyFont="1" applyFill="1" applyBorder="1" applyAlignment="1">
      <alignment horizontal="left" vertical="center" wrapText="1"/>
    </xf>
    <xf numFmtId="0" fontId="7" fillId="11" borderId="14" xfId="0" applyFont="1" applyFill="1" applyBorder="1" applyAlignment="1">
      <alignment horizontal="left" vertical="center"/>
    </xf>
    <xf numFmtId="0" fontId="7" fillId="11" borderId="15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35" xfId="0" applyFont="1" applyFill="1" applyBorder="1" applyAlignment="1">
      <alignment horizontal="left" vertical="center" wrapText="1"/>
    </xf>
    <xf numFmtId="0" fontId="7" fillId="13" borderId="29" xfId="0" applyFont="1" applyFill="1" applyBorder="1" applyAlignment="1" applyProtection="1">
      <alignment horizontal="left" vertical="center" wrapText="1"/>
      <protection locked="0"/>
    </xf>
    <xf numFmtId="0" fontId="7" fillId="13" borderId="3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7" fillId="10" borderId="24" xfId="0" applyFont="1" applyFill="1" applyBorder="1" applyAlignment="1">
      <alignment horizontal="left" vertical="center" wrapText="1"/>
    </xf>
    <xf numFmtId="0" fontId="7" fillId="10" borderId="0" xfId="0" applyFont="1" applyFill="1" applyAlignment="1">
      <alignment horizontal="left" vertical="center" wrapText="1"/>
    </xf>
    <xf numFmtId="0" fontId="7" fillId="10" borderId="34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center"/>
    </xf>
    <xf numFmtId="0" fontId="7" fillId="9" borderId="20" xfId="0" applyFont="1" applyFill="1" applyBorder="1" applyAlignment="1">
      <alignment horizontal="left" vertical="center"/>
    </xf>
    <xf numFmtId="0" fontId="7" fillId="9" borderId="47" xfId="0" applyFont="1" applyFill="1" applyBorder="1" applyAlignment="1">
      <alignment horizontal="left" vertical="center" wrapText="1"/>
    </xf>
    <xf numFmtId="0" fontId="7" fillId="9" borderId="48" xfId="0" applyFont="1" applyFill="1" applyBorder="1" applyAlignment="1">
      <alignment horizontal="left" vertical="center"/>
    </xf>
    <xf numFmtId="0" fontId="7" fillId="9" borderId="49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7" fillId="9" borderId="34" xfId="0" applyFont="1" applyFill="1" applyBorder="1" applyAlignment="1">
      <alignment horizontal="left" vertical="center"/>
    </xf>
    <xf numFmtId="0" fontId="7" fillId="9" borderId="50" xfId="0" applyFont="1" applyFill="1" applyBorder="1" applyAlignment="1">
      <alignment horizontal="left" vertical="center"/>
    </xf>
    <xf numFmtId="0" fontId="7" fillId="9" borderId="29" xfId="0" applyFont="1" applyFill="1" applyBorder="1" applyAlignment="1">
      <alignment horizontal="left" vertical="center"/>
    </xf>
    <xf numFmtId="0" fontId="7" fillId="9" borderId="30" xfId="0" applyFont="1" applyFill="1" applyBorder="1" applyAlignment="1">
      <alignment horizontal="left" vertical="center"/>
    </xf>
    <xf numFmtId="49" fontId="7" fillId="12" borderId="47" xfId="0" applyNumberFormat="1" applyFont="1" applyFill="1" applyBorder="1" applyAlignment="1">
      <alignment horizontal="left" vertical="center" wrapText="1"/>
    </xf>
    <xf numFmtId="49" fontId="7" fillId="12" borderId="48" xfId="0" applyNumberFormat="1" applyFont="1" applyFill="1" applyBorder="1" applyAlignment="1">
      <alignment horizontal="left" vertical="center" wrapText="1"/>
    </xf>
    <xf numFmtId="49" fontId="7" fillId="12" borderId="49" xfId="0" applyNumberFormat="1" applyFont="1" applyFill="1" applyBorder="1" applyAlignment="1">
      <alignment horizontal="left" vertical="center" wrapText="1"/>
    </xf>
    <xf numFmtId="49" fontId="7" fillId="12" borderId="24" xfId="0" applyNumberFormat="1" applyFont="1" applyFill="1" applyBorder="1" applyAlignment="1">
      <alignment horizontal="left" vertical="center" wrapText="1"/>
    </xf>
    <xf numFmtId="49" fontId="7" fillId="12" borderId="0" xfId="0" applyNumberFormat="1" applyFont="1" applyFill="1" applyAlignment="1">
      <alignment horizontal="left" vertical="center" wrapText="1"/>
    </xf>
    <xf numFmtId="49" fontId="7" fillId="12" borderId="34" xfId="0" applyNumberFormat="1" applyFont="1" applyFill="1" applyBorder="1" applyAlignment="1">
      <alignment horizontal="left" vertical="center" wrapText="1"/>
    </xf>
    <xf numFmtId="49" fontId="7" fillId="12" borderId="50" xfId="0" applyNumberFormat="1" applyFont="1" applyFill="1" applyBorder="1" applyAlignment="1">
      <alignment horizontal="left" vertical="center" wrapText="1"/>
    </xf>
    <xf numFmtId="49" fontId="7" fillId="12" borderId="29" xfId="0" applyNumberFormat="1" applyFont="1" applyFill="1" applyBorder="1" applyAlignment="1">
      <alignment horizontal="left" vertical="center" wrapText="1"/>
    </xf>
    <xf numFmtId="49" fontId="7" fillId="12" borderId="30" xfId="0" applyNumberFormat="1" applyFont="1" applyFill="1" applyBorder="1" applyAlignment="1">
      <alignment horizontal="left" vertical="center" wrapText="1"/>
    </xf>
    <xf numFmtId="0" fontId="7" fillId="12" borderId="51" xfId="0" applyFont="1" applyFill="1" applyBorder="1" applyAlignment="1" applyProtection="1">
      <alignment horizontal="center" vertical="center" wrapText="1"/>
      <protection locked="0"/>
    </xf>
    <xf numFmtId="0" fontId="7" fillId="12" borderId="33" xfId="0" applyFont="1" applyFill="1" applyBorder="1" applyAlignment="1" applyProtection="1">
      <alignment horizontal="center" vertical="center" wrapText="1"/>
      <protection locked="0"/>
    </xf>
    <xf numFmtId="0" fontId="7" fillId="12" borderId="52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A3A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dislav.jerabek/Desktop/P&#345;&#237;loha_6_Indikativn&#237;%20rozpo&#269;et_V-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kativní rozpočet"/>
      <sheetName val="Přehled nákladů EDS"/>
      <sheetName val="Sheet1"/>
      <sheetName val="List3"/>
    </sheetNames>
    <sheetDataSet>
      <sheetData sheetId="0"/>
      <sheetData sheetId="1"/>
      <sheetData sheetId="2"/>
      <sheetData sheetId="3">
        <row r="2">
          <cell r="I2" t="str">
            <v>Rok financování:</v>
          </cell>
        </row>
        <row r="3">
          <cell r="I3">
            <v>2017</v>
          </cell>
        </row>
        <row r="4">
          <cell r="I4">
            <v>2018</v>
          </cell>
        </row>
        <row r="5">
          <cell r="I5">
            <v>2019</v>
          </cell>
        </row>
        <row r="6">
          <cell r="I6">
            <v>2020</v>
          </cell>
        </row>
        <row r="7">
          <cell r="I7">
            <v>2021</v>
          </cell>
        </row>
        <row r="26">
          <cell r="A26" t="str">
            <v>Program, podprogram: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B30" t="str">
            <v xml:space="preserve"> Výběr stavu realizace akce:</v>
          </cell>
        </row>
        <row r="31">
          <cell r="B31" t="str">
            <v>ŽÁDOST O DOTACI</v>
          </cell>
        </row>
        <row r="32">
          <cell r="B32" t="str">
            <v>REGISTRACE AKCE</v>
          </cell>
        </row>
        <row r="33">
          <cell r="B33" t="str">
            <v>ROZHODNUTÍ O POSKYTNUTÍ DOTACE</v>
          </cell>
        </row>
        <row r="34">
          <cell r="B34" t="str">
            <v>ROZHODNUTÍ O POSKYTNUTÍ DOTACE - ZMĚNA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B72E-A147-4C32-AB5A-549B4C9A6D52}">
  <sheetPr>
    <pageSetUpPr fitToPage="1"/>
  </sheetPr>
  <dimension ref="A1:R33"/>
  <sheetViews>
    <sheetView topLeftCell="A3" workbookViewId="0">
      <selection activeCell="A13" sqref="A13:F13"/>
    </sheetView>
  </sheetViews>
  <sheetFormatPr defaultColWidth="9.109375" defaultRowHeight="15.05"/>
  <cols>
    <col min="1" max="1" width="12.6640625" customWidth="1"/>
    <col min="2" max="2" width="25.5546875" customWidth="1"/>
    <col min="3" max="4" width="12.6640625" customWidth="1"/>
    <col min="5" max="5" width="21.88671875" customWidth="1"/>
    <col min="6" max="6" width="12.6640625" customWidth="1"/>
    <col min="7" max="17" width="14.6640625" customWidth="1"/>
  </cols>
  <sheetData>
    <row r="1" spans="1:18" ht="15.75" thickBot="1">
      <c r="A1" s="99" t="s">
        <v>86</v>
      </c>
      <c r="B1" s="100"/>
      <c r="C1" s="100"/>
      <c r="D1" s="100"/>
      <c r="E1" s="101"/>
      <c r="F1" s="102" t="s">
        <v>85</v>
      </c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18">
      <c r="A2" s="135" t="s">
        <v>0</v>
      </c>
      <c r="B2" s="136"/>
      <c r="C2" s="136"/>
      <c r="D2" s="136"/>
      <c r="E2" s="136"/>
      <c r="F2" s="137"/>
      <c r="G2" s="88" t="s">
        <v>88</v>
      </c>
      <c r="H2" s="89" t="s">
        <v>89</v>
      </c>
      <c r="I2" s="31"/>
      <c r="J2" s="31"/>
      <c r="K2" s="31"/>
      <c r="L2" s="31"/>
      <c r="M2" s="31"/>
      <c r="N2" s="31"/>
      <c r="O2" s="31"/>
      <c r="P2" s="31"/>
      <c r="Q2" s="31"/>
    </row>
    <row r="3" spans="1:18">
      <c r="A3" s="110" t="s">
        <v>95</v>
      </c>
      <c r="B3" s="111"/>
      <c r="C3" s="111"/>
      <c r="D3" s="111"/>
      <c r="E3" s="111"/>
      <c r="F3" s="112"/>
      <c r="G3" s="32">
        <f>N15+G27</f>
        <v>0</v>
      </c>
      <c r="H3" s="32">
        <f>O15+H27</f>
        <v>0</v>
      </c>
      <c r="I3" s="31"/>
      <c r="J3" s="31"/>
      <c r="K3" s="31"/>
      <c r="L3" s="31"/>
      <c r="M3" s="31"/>
      <c r="N3" s="31"/>
      <c r="O3" s="31"/>
      <c r="P3" s="31"/>
      <c r="Q3" s="31"/>
    </row>
    <row r="4" spans="1:18">
      <c r="A4" s="121" t="s">
        <v>96</v>
      </c>
      <c r="B4" s="122"/>
      <c r="C4" s="122"/>
      <c r="D4" s="122"/>
      <c r="E4" s="122"/>
      <c r="F4" s="29">
        <v>1</v>
      </c>
      <c r="G4" s="32">
        <f>E27+L15</f>
        <v>0</v>
      </c>
      <c r="H4" s="32">
        <f>F27+M15</f>
        <v>0</v>
      </c>
      <c r="I4" s="31"/>
      <c r="J4" s="31"/>
      <c r="K4" s="31"/>
      <c r="L4" s="31"/>
      <c r="M4" s="31"/>
      <c r="N4" s="31"/>
      <c r="O4" s="31"/>
      <c r="P4" s="31"/>
      <c r="Q4" s="31"/>
    </row>
    <row r="5" spans="1:18">
      <c r="A5" s="119" t="s">
        <v>2</v>
      </c>
      <c r="B5" s="120"/>
      <c r="C5" s="120"/>
      <c r="D5" s="120"/>
      <c r="E5" s="120"/>
      <c r="F5" s="30">
        <v>0.6</v>
      </c>
      <c r="G5" s="96">
        <f>IF(G4&gt;2500000,"2500000",G4*0.6)</f>
        <v>0</v>
      </c>
      <c r="H5" s="95">
        <f>IF(H4&gt;2500000,"2 500 000,00",H4*0.6)</f>
        <v>0</v>
      </c>
      <c r="I5" s="31"/>
      <c r="J5" s="31"/>
      <c r="K5" s="31"/>
      <c r="L5" s="31"/>
      <c r="M5" s="31"/>
      <c r="N5" s="31"/>
      <c r="O5" s="31"/>
      <c r="P5" s="31"/>
      <c r="Q5" s="31"/>
    </row>
    <row r="6" spans="1:18">
      <c r="A6" s="113" t="s">
        <v>3</v>
      </c>
      <c r="B6" s="114"/>
      <c r="C6" s="114"/>
      <c r="D6" s="114"/>
      <c r="E6" s="114"/>
      <c r="F6" s="33">
        <v>0.4</v>
      </c>
      <c r="G6" s="32">
        <f>G4-G5</f>
        <v>0</v>
      </c>
      <c r="H6" s="61">
        <f>H4-H5</f>
        <v>0</v>
      </c>
      <c r="I6" s="31"/>
      <c r="J6" s="31"/>
      <c r="K6" s="31"/>
      <c r="L6" s="31"/>
      <c r="M6" s="31"/>
      <c r="N6" s="31"/>
      <c r="O6" s="31"/>
      <c r="P6" s="31"/>
      <c r="Q6" s="31"/>
    </row>
    <row r="7" spans="1:18">
      <c r="A7" s="115" t="s">
        <v>97</v>
      </c>
      <c r="B7" s="116"/>
      <c r="C7" s="116"/>
      <c r="D7" s="116"/>
      <c r="E7" s="116"/>
      <c r="F7" s="117"/>
      <c r="G7" s="34">
        <f>G3-G4</f>
        <v>0</v>
      </c>
      <c r="H7" s="34">
        <f>H3-H4</f>
        <v>0</v>
      </c>
      <c r="I7" s="31"/>
      <c r="J7" s="31"/>
      <c r="K7" s="31"/>
      <c r="L7" s="31"/>
      <c r="M7" s="31"/>
      <c r="N7" s="31"/>
      <c r="O7" s="31"/>
      <c r="P7" s="31"/>
      <c r="Q7" s="31"/>
    </row>
    <row r="8" spans="1:18" ht="15.75" thickBot="1">
      <c r="A8" s="138" t="s">
        <v>98</v>
      </c>
      <c r="B8" s="139"/>
      <c r="C8" s="139"/>
      <c r="D8" s="139"/>
      <c r="E8" s="139"/>
      <c r="F8" s="140"/>
      <c r="G8" s="35"/>
      <c r="H8" s="36"/>
      <c r="I8" s="31"/>
      <c r="J8" s="31"/>
      <c r="K8" s="31"/>
      <c r="L8" s="31"/>
      <c r="M8" s="31"/>
      <c r="N8" s="31"/>
      <c r="O8" s="31"/>
      <c r="P8" s="31"/>
      <c r="Q8" s="31"/>
    </row>
    <row r="9" spans="1:18" ht="15.75" thickBot="1">
      <c r="A9" s="118"/>
      <c r="B9" s="118"/>
      <c r="C9" s="118"/>
      <c r="D9" s="118"/>
      <c r="E9" s="118"/>
      <c r="F9" s="118"/>
      <c r="G9" s="118"/>
      <c r="H9" s="118"/>
      <c r="I9" s="31"/>
      <c r="J9" s="31"/>
      <c r="K9" s="31"/>
      <c r="L9" s="31"/>
      <c r="M9" s="31"/>
      <c r="N9" s="31"/>
      <c r="O9" s="31"/>
      <c r="P9" s="31"/>
      <c r="Q9" s="31"/>
    </row>
    <row r="10" spans="1:18" ht="30.15">
      <c r="A10" s="141" t="s">
        <v>4</v>
      </c>
      <c r="B10" s="142"/>
      <c r="C10" s="142"/>
      <c r="D10" s="142"/>
      <c r="E10" s="142"/>
      <c r="F10" s="143"/>
      <c r="G10" s="62" t="s">
        <v>5</v>
      </c>
      <c r="H10" s="63" t="s">
        <v>6</v>
      </c>
      <c r="I10" s="63" t="s">
        <v>7</v>
      </c>
      <c r="J10" s="63" t="s">
        <v>8</v>
      </c>
      <c r="K10" s="63" t="s">
        <v>32</v>
      </c>
      <c r="L10" s="64" t="s">
        <v>25</v>
      </c>
      <c r="M10" s="65" t="s">
        <v>33</v>
      </c>
      <c r="N10" s="63" t="s">
        <v>90</v>
      </c>
      <c r="O10" s="63" t="s">
        <v>91</v>
      </c>
      <c r="P10" s="66" t="s">
        <v>19</v>
      </c>
      <c r="Q10" s="67" t="s">
        <v>34</v>
      </c>
    </row>
    <row r="11" spans="1:18">
      <c r="A11" s="144" t="s">
        <v>9</v>
      </c>
      <c r="B11" s="145"/>
      <c r="C11" s="145"/>
      <c r="D11" s="145"/>
      <c r="E11" s="145"/>
      <c r="F11" s="146"/>
      <c r="G11" s="2" t="s">
        <v>10</v>
      </c>
      <c r="H11" s="37">
        <v>1580000</v>
      </c>
      <c r="I11" s="38">
        <v>0</v>
      </c>
      <c r="J11" s="39">
        <f>I11*H11</f>
        <v>0</v>
      </c>
      <c r="K11" s="40">
        <f>J11*1.12</f>
        <v>0</v>
      </c>
      <c r="L11" s="41">
        <f>IF(J11&gt;N11,N11,J11)</f>
        <v>0</v>
      </c>
      <c r="M11" s="41">
        <f>IF(K11&gt;O11,O11,K11)</f>
        <v>0</v>
      </c>
      <c r="N11" s="40">
        <f>N15+G27</f>
        <v>0</v>
      </c>
      <c r="O11" s="40">
        <f>O15+H27</f>
        <v>0</v>
      </c>
      <c r="P11" s="1">
        <f>IF(N11-J11&gt;0,N11-J11,0)</f>
        <v>0</v>
      </c>
      <c r="Q11" s="68">
        <f>IF(O11-K11&gt;0,O11-K11,0)</f>
        <v>0</v>
      </c>
    </row>
    <row r="12" spans="1:18">
      <c r="A12" s="147" t="s">
        <v>11</v>
      </c>
      <c r="B12" s="148"/>
      <c r="C12" s="148"/>
      <c r="D12" s="148"/>
      <c r="E12" s="148"/>
      <c r="F12" s="149"/>
      <c r="G12" s="42"/>
      <c r="H12" s="42"/>
      <c r="I12" s="42"/>
      <c r="J12" s="43"/>
      <c r="K12" s="44"/>
      <c r="L12" s="43"/>
      <c r="M12" s="44"/>
      <c r="N12" s="43"/>
      <c r="O12" s="44"/>
      <c r="P12" s="45">
        <f>P11</f>
        <v>0</v>
      </c>
      <c r="Q12" s="69">
        <f>Q11</f>
        <v>0</v>
      </c>
    </row>
    <row r="13" spans="1:18" ht="16.55" customHeight="1">
      <c r="A13" s="123" t="s">
        <v>122</v>
      </c>
      <c r="B13" s="124"/>
      <c r="C13" s="124"/>
      <c r="D13" s="124"/>
      <c r="E13" s="124"/>
      <c r="F13" s="124"/>
      <c r="G13" s="2" t="s">
        <v>123</v>
      </c>
      <c r="H13" s="97"/>
      <c r="I13" s="98">
        <v>20</v>
      </c>
      <c r="J13" s="39">
        <f>J14/100*20</f>
        <v>0</v>
      </c>
      <c r="K13" s="39">
        <f>J13*1.12</f>
        <v>0</v>
      </c>
      <c r="L13" s="41">
        <f t="shared" ref="L13:M14" si="0">IF(J13&gt;N13,N13,J13)</f>
        <v>0</v>
      </c>
      <c r="M13" s="41">
        <f>IF(K13&gt;O13,O13,K13)</f>
        <v>0</v>
      </c>
      <c r="N13" s="39">
        <f>N14/100*20</f>
        <v>0</v>
      </c>
      <c r="O13" s="39">
        <f>N13*1.12</f>
        <v>0</v>
      </c>
      <c r="P13" s="1">
        <f>IF(N13-J13&gt;0,N13-J13,0)</f>
        <v>0</v>
      </c>
      <c r="Q13" s="68">
        <f t="shared" ref="Q13:Q14" si="1">IF(O13-K13&gt;0,O13-K13,0)</f>
        <v>0</v>
      </c>
    </row>
    <row r="14" spans="1:18">
      <c r="A14" s="123" t="s">
        <v>107</v>
      </c>
      <c r="B14" s="124"/>
      <c r="C14" s="124"/>
      <c r="D14" s="124"/>
      <c r="E14" s="124"/>
      <c r="F14" s="124"/>
      <c r="G14" s="2" t="s">
        <v>10</v>
      </c>
      <c r="H14" s="46">
        <v>20000</v>
      </c>
      <c r="I14" s="39">
        <v>0</v>
      </c>
      <c r="J14" s="39">
        <f t="shared" ref="J14" si="2">I14*H14</f>
        <v>0</v>
      </c>
      <c r="K14" s="39">
        <f>J14*1.12</f>
        <v>0</v>
      </c>
      <c r="L14" s="41">
        <f t="shared" si="0"/>
        <v>0</v>
      </c>
      <c r="M14" s="41">
        <f t="shared" si="0"/>
        <v>0</v>
      </c>
      <c r="N14" s="39">
        <v>0</v>
      </c>
      <c r="O14" s="39">
        <f>N14*1.12</f>
        <v>0</v>
      </c>
      <c r="P14" s="1">
        <f t="shared" ref="P14" si="3">IF(N14-J14&gt;0,N14-J14,0)</f>
        <v>0</v>
      </c>
      <c r="Q14" s="68">
        <f t="shared" si="1"/>
        <v>0</v>
      </c>
    </row>
    <row r="15" spans="1:18" ht="15.75" thickBot="1">
      <c r="A15" s="153" t="s">
        <v>11</v>
      </c>
      <c r="B15" s="154"/>
      <c r="C15" s="154"/>
      <c r="D15" s="154"/>
      <c r="E15" s="154"/>
      <c r="F15" s="155"/>
      <c r="G15" s="70"/>
      <c r="H15" s="71"/>
      <c r="I15" s="72"/>
      <c r="J15" s="73">
        <f>SUM(J13:J14)</f>
        <v>0</v>
      </c>
      <c r="K15" s="73">
        <f>SUM(K13:K14)</f>
        <v>0</v>
      </c>
      <c r="L15" s="73">
        <f>SUM(L13:L14)</f>
        <v>0</v>
      </c>
      <c r="M15" s="73">
        <f>SUM(M13:M14)</f>
        <v>0</v>
      </c>
      <c r="N15" s="73">
        <f>SUM(N13:N14)</f>
        <v>0</v>
      </c>
      <c r="O15" s="73">
        <f>O13+O14</f>
        <v>0</v>
      </c>
      <c r="P15" s="73">
        <f>SUM(P13:P14)</f>
        <v>0</v>
      </c>
      <c r="Q15" s="74">
        <f>SUM(Q13:Q14)</f>
        <v>0</v>
      </c>
    </row>
    <row r="16" spans="1:18">
      <c r="A16" s="47"/>
      <c r="B16" s="47"/>
      <c r="C16" s="47"/>
      <c r="D16" s="47"/>
      <c r="E16" s="47"/>
      <c r="F16" s="47"/>
      <c r="G16" s="31"/>
      <c r="H16" s="48"/>
      <c r="I16" s="49"/>
      <c r="J16" s="49"/>
      <c r="K16" s="49"/>
      <c r="L16" s="49"/>
      <c r="M16" s="49"/>
      <c r="N16" s="49"/>
      <c r="O16" s="49"/>
      <c r="P16" s="49"/>
      <c r="Q16" s="31"/>
    </row>
    <row r="17" spans="1:17">
      <c r="A17" s="51"/>
      <c r="B17" s="51"/>
      <c r="C17" s="52"/>
      <c r="D17" s="53"/>
      <c r="E17" s="53"/>
      <c r="F17" s="53"/>
      <c r="G17" s="54"/>
      <c r="H17" s="54"/>
      <c r="I17" s="55"/>
      <c r="J17" s="31"/>
      <c r="K17" s="31"/>
      <c r="L17" s="31"/>
      <c r="M17" s="49"/>
      <c r="N17" s="31"/>
      <c r="O17" s="31"/>
      <c r="P17" s="31"/>
      <c r="Q17" s="31"/>
    </row>
    <row r="18" spans="1:17" ht="15.75" thickBot="1">
      <c r="A18" s="151"/>
      <c r="B18" s="151"/>
      <c r="C18" s="151"/>
      <c r="D18" s="151"/>
      <c r="E18" s="151"/>
      <c r="F18" s="151"/>
      <c r="G18" s="151"/>
      <c r="H18" s="56"/>
      <c r="I18" s="31"/>
      <c r="J18" s="31"/>
      <c r="K18" s="31"/>
      <c r="L18" s="31"/>
      <c r="M18" s="49"/>
      <c r="N18" s="31"/>
      <c r="O18" s="31"/>
      <c r="P18" s="31"/>
      <c r="Q18" s="31"/>
    </row>
    <row r="19" spans="1:17" ht="30.15">
      <c r="A19" s="141" t="s">
        <v>17</v>
      </c>
      <c r="B19" s="143"/>
      <c r="C19" s="63" t="s">
        <v>6</v>
      </c>
      <c r="D19" s="63" t="s">
        <v>24</v>
      </c>
      <c r="E19" s="63" t="s">
        <v>25</v>
      </c>
      <c r="F19" s="63" t="s">
        <v>18</v>
      </c>
      <c r="G19" s="63" t="s">
        <v>90</v>
      </c>
      <c r="H19" s="63" t="s">
        <v>91</v>
      </c>
      <c r="I19" s="75" t="s">
        <v>26</v>
      </c>
      <c r="J19" s="90" t="s">
        <v>27</v>
      </c>
      <c r="K19" s="31"/>
      <c r="L19" s="49"/>
      <c r="M19" s="49"/>
      <c r="N19" s="31"/>
      <c r="O19" s="31"/>
      <c r="P19" s="31"/>
      <c r="Q19" s="31"/>
    </row>
    <row r="20" spans="1:17" ht="25.55" customHeight="1">
      <c r="A20" s="156" t="s">
        <v>28</v>
      </c>
      <c r="B20" s="58" t="s">
        <v>36</v>
      </c>
      <c r="C20" s="158">
        <f>G3*0.1</f>
        <v>0</v>
      </c>
      <c r="D20" s="125">
        <f>H3*0.1</f>
        <v>0</v>
      </c>
      <c r="E20" s="127">
        <f>IF(SUM(C20:C26)&gt;SUM(G20:G26),SUM(G20:G26),SUM(C20:C26))</f>
        <v>0</v>
      </c>
      <c r="F20" s="127">
        <f>IF(SUM(D20:D26)&gt;SUM(H20:H26),SUM(H20:H26),SUM(D20:D26))</f>
        <v>0</v>
      </c>
      <c r="G20" s="57">
        <v>0</v>
      </c>
      <c r="H20" s="50">
        <f>G20*1.21</f>
        <v>0</v>
      </c>
      <c r="I20" s="108">
        <f>IF(SUM(G20:G26)-C20&gt;0,SUM(G20:G26)-C20,0)</f>
        <v>0</v>
      </c>
      <c r="J20" s="106">
        <f>IF(SUM(H20:H26)-D20&gt;0,SUM(H20:H26)-D20,0)</f>
        <v>0</v>
      </c>
      <c r="K20" s="31"/>
      <c r="L20" s="31"/>
      <c r="M20" s="31"/>
      <c r="N20" s="31"/>
      <c r="O20" s="31"/>
      <c r="P20" s="31"/>
      <c r="Q20" s="31"/>
    </row>
    <row r="21" spans="1:17" ht="30.8" customHeight="1">
      <c r="A21" s="157"/>
      <c r="B21" s="58" t="s">
        <v>109</v>
      </c>
      <c r="C21" s="159"/>
      <c r="D21" s="126"/>
      <c r="E21" s="128"/>
      <c r="F21" s="128"/>
      <c r="G21" s="57">
        <v>0</v>
      </c>
      <c r="H21" s="50">
        <f t="shared" ref="H21:H26" si="4">G21*1.21</f>
        <v>0</v>
      </c>
      <c r="I21" s="109"/>
      <c r="J21" s="107"/>
      <c r="K21" s="31"/>
      <c r="L21" s="31"/>
      <c r="M21" s="31"/>
      <c r="N21" s="31"/>
      <c r="O21" s="31"/>
      <c r="P21" s="31"/>
      <c r="Q21" s="31"/>
    </row>
    <row r="22" spans="1:17" ht="27" customHeight="1">
      <c r="A22" s="157"/>
      <c r="B22" s="58" t="s">
        <v>37</v>
      </c>
      <c r="C22" s="159"/>
      <c r="D22" s="126"/>
      <c r="E22" s="128"/>
      <c r="F22" s="128"/>
      <c r="G22" s="57">
        <v>0</v>
      </c>
      <c r="H22" s="50">
        <f t="shared" si="4"/>
        <v>0</v>
      </c>
      <c r="I22" s="109"/>
      <c r="J22" s="107"/>
      <c r="K22" s="59"/>
      <c r="L22" s="31"/>
      <c r="M22" s="31"/>
      <c r="N22" s="31"/>
      <c r="O22" s="31"/>
      <c r="P22" s="31"/>
      <c r="Q22" s="31"/>
    </row>
    <row r="23" spans="1:17" ht="27" customHeight="1">
      <c r="A23" s="157"/>
      <c r="B23" s="58" t="s">
        <v>29</v>
      </c>
      <c r="C23" s="159"/>
      <c r="D23" s="126"/>
      <c r="E23" s="128"/>
      <c r="F23" s="128"/>
      <c r="G23" s="57">
        <v>0</v>
      </c>
      <c r="H23" s="50">
        <f t="shared" si="4"/>
        <v>0</v>
      </c>
      <c r="I23" s="109"/>
      <c r="J23" s="107"/>
      <c r="K23" s="31"/>
      <c r="L23" s="31"/>
      <c r="M23" s="31"/>
      <c r="N23" s="31"/>
      <c r="O23" s="31"/>
      <c r="P23" s="31"/>
      <c r="Q23" s="31"/>
    </row>
    <row r="24" spans="1:17" ht="29.3" customHeight="1">
      <c r="A24" s="157"/>
      <c r="B24" s="58" t="s">
        <v>38</v>
      </c>
      <c r="C24" s="159"/>
      <c r="D24" s="126"/>
      <c r="E24" s="128"/>
      <c r="F24" s="128"/>
      <c r="G24" s="57">
        <v>0</v>
      </c>
      <c r="H24" s="50">
        <f t="shared" si="4"/>
        <v>0</v>
      </c>
      <c r="I24" s="109"/>
      <c r="J24" s="107"/>
      <c r="K24" s="31"/>
      <c r="L24" s="31"/>
      <c r="M24" s="31"/>
      <c r="N24" s="31"/>
      <c r="O24" s="31"/>
      <c r="P24" s="31"/>
      <c r="Q24" s="31"/>
    </row>
    <row r="25" spans="1:17" ht="30.8" customHeight="1">
      <c r="A25" s="157"/>
      <c r="B25" s="58" t="s">
        <v>39</v>
      </c>
      <c r="C25" s="159"/>
      <c r="D25" s="126"/>
      <c r="E25" s="128"/>
      <c r="F25" s="128"/>
      <c r="G25" s="57">
        <v>0</v>
      </c>
      <c r="H25" s="50">
        <f t="shared" si="4"/>
        <v>0</v>
      </c>
      <c r="I25" s="109"/>
      <c r="J25" s="107"/>
      <c r="K25" s="31"/>
      <c r="L25" s="31"/>
      <c r="M25" s="31"/>
      <c r="N25" s="31"/>
      <c r="O25" s="31"/>
      <c r="P25" s="31"/>
      <c r="Q25" s="31"/>
    </row>
    <row r="26" spans="1:17">
      <c r="A26" s="157"/>
      <c r="B26" s="60" t="s">
        <v>69</v>
      </c>
      <c r="C26" s="159"/>
      <c r="D26" s="126"/>
      <c r="E26" s="128"/>
      <c r="F26" s="128"/>
      <c r="G26" s="57">
        <v>0</v>
      </c>
      <c r="H26" s="50">
        <f t="shared" si="4"/>
        <v>0</v>
      </c>
      <c r="I26" s="109"/>
      <c r="J26" s="107"/>
      <c r="K26" s="31"/>
      <c r="L26" s="31"/>
      <c r="M26" s="31"/>
      <c r="N26" s="31"/>
      <c r="O26" s="31"/>
      <c r="P26" s="31"/>
      <c r="Q26" s="91"/>
    </row>
    <row r="27" spans="1:17" ht="15.75" thickBot="1">
      <c r="A27" s="104" t="s">
        <v>11</v>
      </c>
      <c r="B27" s="105"/>
      <c r="C27" s="76">
        <f t="shared" ref="C27:H27" si="5">SUM(C20:C26)</f>
        <v>0</v>
      </c>
      <c r="D27" s="77">
        <f t="shared" si="5"/>
        <v>0</v>
      </c>
      <c r="E27" s="77">
        <f t="shared" si="5"/>
        <v>0</v>
      </c>
      <c r="F27" s="77">
        <f t="shared" si="5"/>
        <v>0</v>
      </c>
      <c r="G27" s="77">
        <f t="shared" si="5"/>
        <v>0</v>
      </c>
      <c r="H27" s="76">
        <f t="shared" si="5"/>
        <v>0</v>
      </c>
      <c r="I27" s="78">
        <f>I20</f>
        <v>0</v>
      </c>
      <c r="J27" s="79">
        <v>0</v>
      </c>
      <c r="K27" s="31"/>
      <c r="L27" s="31"/>
      <c r="M27" s="31"/>
      <c r="N27" s="31"/>
      <c r="O27" s="31"/>
      <c r="P27" s="31"/>
      <c r="Q27" s="91"/>
    </row>
    <row r="28" spans="1:17">
      <c r="A28" s="150"/>
      <c r="B28" s="151"/>
      <c r="C28" s="151"/>
      <c r="D28" s="151"/>
      <c r="E28" s="151"/>
      <c r="F28" s="151"/>
      <c r="G28" s="152"/>
      <c r="H28" s="31"/>
      <c r="I28" s="31"/>
      <c r="J28" s="31"/>
      <c r="K28" s="31"/>
      <c r="L28" s="31"/>
      <c r="M28" s="31"/>
      <c r="N28" s="31"/>
      <c r="O28" s="31"/>
      <c r="P28" s="31"/>
      <c r="Q28" s="91"/>
    </row>
    <row r="29" spans="1:17" ht="31.45" hidden="1">
      <c r="A29" s="133" t="s">
        <v>17</v>
      </c>
      <c r="B29" s="134"/>
      <c r="C29" s="63" t="s">
        <v>92</v>
      </c>
      <c r="D29" s="63" t="s">
        <v>93</v>
      </c>
      <c r="E29" s="63" t="s">
        <v>94</v>
      </c>
      <c r="F29" s="85" t="s">
        <v>30</v>
      </c>
      <c r="G29" s="83"/>
      <c r="H29" s="83"/>
      <c r="J29" s="31"/>
      <c r="K29" s="31"/>
      <c r="L29" s="31"/>
      <c r="M29" s="31"/>
      <c r="N29" s="31"/>
      <c r="O29" s="31"/>
      <c r="P29" s="31"/>
      <c r="Q29" s="91"/>
    </row>
    <row r="30" spans="1:17" ht="15.75" hidden="1" thickBot="1">
      <c r="A30" s="129" t="s">
        <v>31</v>
      </c>
      <c r="B30" s="130"/>
      <c r="C30" s="80">
        <v>0</v>
      </c>
      <c r="D30" s="81">
        <v>0</v>
      </c>
      <c r="E30" s="86" t="e">
        <f>(D30/C30)</f>
        <v>#DIV/0!</v>
      </c>
      <c r="F30" s="82">
        <v>0.55000000000000004</v>
      </c>
      <c r="G30" s="84"/>
      <c r="H30" s="84"/>
      <c r="J30" s="31"/>
      <c r="K30" s="31"/>
      <c r="L30" s="31"/>
      <c r="M30" s="31"/>
      <c r="N30" s="31"/>
      <c r="O30" s="31"/>
      <c r="P30" s="31"/>
      <c r="Q30" s="91"/>
    </row>
    <row r="31" spans="1:17">
      <c r="A31" s="131"/>
      <c r="B31" s="131"/>
      <c r="C31" s="131"/>
      <c r="D31" s="131"/>
      <c r="E31" s="131"/>
      <c r="F31" s="131"/>
      <c r="G31" s="131"/>
      <c r="H31" s="131"/>
      <c r="I31" s="131"/>
      <c r="J31" s="31"/>
      <c r="K31" s="31"/>
      <c r="L31" s="31"/>
      <c r="M31" s="31"/>
      <c r="N31" s="31"/>
      <c r="O31" s="31"/>
      <c r="P31" s="31"/>
      <c r="Q31" s="91"/>
    </row>
    <row r="32" spans="1:17" ht="18.350000000000001">
      <c r="A32" s="132" t="s">
        <v>35</v>
      </c>
      <c r="B32" s="132"/>
      <c r="C32" s="132"/>
      <c r="D32" s="132"/>
      <c r="E32" s="132"/>
      <c r="F32" s="132"/>
      <c r="G32" s="132"/>
      <c r="H32" s="132"/>
      <c r="I32" s="31"/>
      <c r="J32" s="31"/>
      <c r="K32" s="31"/>
      <c r="L32" s="31"/>
      <c r="M32" s="31"/>
      <c r="N32" s="31"/>
      <c r="O32" s="31"/>
      <c r="P32" s="31"/>
      <c r="Q32" s="91"/>
    </row>
    <row r="33" spans="1:1" ht="18.350000000000001">
      <c r="A33" s="87" t="s">
        <v>99</v>
      </c>
    </row>
  </sheetData>
  <mergeCells count="31">
    <mergeCell ref="A30:B30"/>
    <mergeCell ref="A31:I31"/>
    <mergeCell ref="A32:H32"/>
    <mergeCell ref="A29:B29"/>
    <mergeCell ref="A2:F2"/>
    <mergeCell ref="A8:F8"/>
    <mergeCell ref="A10:F10"/>
    <mergeCell ref="A11:F11"/>
    <mergeCell ref="A12:F12"/>
    <mergeCell ref="A13:F13"/>
    <mergeCell ref="A28:G28"/>
    <mergeCell ref="A15:F15"/>
    <mergeCell ref="A18:G18"/>
    <mergeCell ref="A19:B19"/>
    <mergeCell ref="A20:A26"/>
    <mergeCell ref="C20:C26"/>
    <mergeCell ref="A1:E1"/>
    <mergeCell ref="F1:R1"/>
    <mergeCell ref="A27:B27"/>
    <mergeCell ref="J20:J26"/>
    <mergeCell ref="I20:I26"/>
    <mergeCell ref="A3:F3"/>
    <mergeCell ref="A6:E6"/>
    <mergeCell ref="A7:F7"/>
    <mergeCell ref="A9:H9"/>
    <mergeCell ref="A5:E5"/>
    <mergeCell ref="A4:E4"/>
    <mergeCell ref="A14:F14"/>
    <mergeCell ref="D20:D26"/>
    <mergeCell ref="E20:E26"/>
    <mergeCell ref="F20:F26"/>
  </mergeCells>
  <pageMargins left="0.7" right="0.7" top="0.78740157499999996" bottom="0.78740157499999996" header="0.3" footer="0.3"/>
  <pageSetup paperSize="8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C09A-C902-4252-A791-8D8211BACFFA}">
  <dimension ref="A1:P17"/>
  <sheetViews>
    <sheetView tabSelected="1" zoomScaleNormal="100" zoomScaleSheetLayoutView="106" workbookViewId="0">
      <selection activeCell="C9" sqref="C9:P9"/>
    </sheetView>
  </sheetViews>
  <sheetFormatPr defaultRowHeight="15.05"/>
  <cols>
    <col min="2" max="2" width="57.5546875" customWidth="1"/>
  </cols>
  <sheetData>
    <row r="1" spans="1:16" ht="15.75" thickBot="1">
      <c r="A1" s="4" t="s">
        <v>40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6" t="s">
        <v>41</v>
      </c>
      <c r="B2" s="7" t="s">
        <v>1</v>
      </c>
      <c r="C2" s="168" t="s">
        <v>74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ht="43.55" customHeight="1">
      <c r="A3" s="8" t="s">
        <v>42</v>
      </c>
      <c r="B3" s="9" t="s">
        <v>46</v>
      </c>
      <c r="C3" s="170" t="s">
        <v>112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1"/>
    </row>
    <row r="4" spans="1:16">
      <c r="A4" s="8" t="s">
        <v>43</v>
      </c>
      <c r="B4" s="9" t="s">
        <v>118</v>
      </c>
      <c r="C4" s="172" t="s">
        <v>119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3"/>
    </row>
    <row r="5" spans="1:16">
      <c r="A5" s="8" t="s">
        <v>44</v>
      </c>
      <c r="B5" s="10" t="s">
        <v>120</v>
      </c>
      <c r="C5" s="172" t="s">
        <v>121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</row>
    <row r="6" spans="1:16">
      <c r="A6" s="8" t="s">
        <v>45</v>
      </c>
      <c r="B6" s="9" t="s">
        <v>72</v>
      </c>
      <c r="C6" s="172" t="s">
        <v>70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3"/>
    </row>
    <row r="7" spans="1:16" ht="38.950000000000003" customHeight="1">
      <c r="A7" s="8" t="s">
        <v>71</v>
      </c>
      <c r="B7" s="9" t="s">
        <v>73</v>
      </c>
      <c r="C7" s="170" t="s">
        <v>101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3"/>
    </row>
    <row r="8" spans="1:16" ht="45" customHeight="1">
      <c r="A8" s="94" t="s">
        <v>113</v>
      </c>
      <c r="B8" s="92" t="s">
        <v>9</v>
      </c>
      <c r="C8" s="162" t="s">
        <v>124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3"/>
    </row>
    <row r="9" spans="1:16" ht="31.6" customHeight="1">
      <c r="A9" s="17" t="s">
        <v>51</v>
      </c>
      <c r="B9" s="18" t="s">
        <v>122</v>
      </c>
      <c r="C9" s="164" t="s">
        <v>125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6"/>
    </row>
    <row r="10" spans="1:16" ht="47.3" customHeight="1">
      <c r="A10" s="17" t="s">
        <v>52</v>
      </c>
      <c r="B10" s="18" t="s">
        <v>107</v>
      </c>
      <c r="C10" s="164" t="s">
        <v>114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7"/>
    </row>
    <row r="11" spans="1:16">
      <c r="A11" s="26" t="s">
        <v>115</v>
      </c>
      <c r="B11" s="93" t="s">
        <v>36</v>
      </c>
      <c r="C11" s="160" t="s">
        <v>126</v>
      </c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1"/>
    </row>
    <row r="12" spans="1:16">
      <c r="A12" s="26" t="s">
        <v>116</v>
      </c>
      <c r="B12" s="93" t="s">
        <v>110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1"/>
    </row>
    <row r="13" spans="1:16">
      <c r="A13" s="26" t="s">
        <v>117</v>
      </c>
      <c r="B13" s="93" t="s">
        <v>37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1"/>
    </row>
    <row r="14" spans="1:16">
      <c r="A14" s="26" t="s">
        <v>57</v>
      </c>
      <c r="B14" s="93" t="s">
        <v>29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1"/>
    </row>
    <row r="15" spans="1:16">
      <c r="A15" s="26" t="s">
        <v>58</v>
      </c>
      <c r="B15" s="93" t="s">
        <v>38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1"/>
    </row>
    <row r="16" spans="1:16">
      <c r="A16" s="26" t="s">
        <v>59</v>
      </c>
      <c r="B16" s="93" t="s">
        <v>39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1"/>
    </row>
    <row r="17" spans="1:16">
      <c r="A17" s="26" t="s">
        <v>60</v>
      </c>
      <c r="B17" s="93" t="s">
        <v>111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1"/>
    </row>
  </sheetData>
  <mergeCells count="10">
    <mergeCell ref="C11:P17"/>
    <mergeCell ref="C8:P8"/>
    <mergeCell ref="C9:P9"/>
    <mergeCell ref="C10:P10"/>
    <mergeCell ref="C2:P2"/>
    <mergeCell ref="C3:P3"/>
    <mergeCell ref="C4:P4"/>
    <mergeCell ref="C5:P5"/>
    <mergeCell ref="C6:P6"/>
    <mergeCell ref="C7:P7"/>
  </mergeCells>
  <phoneticPr fontId="14" type="noConversion"/>
  <pageMargins left="0.7" right="0.7" top="0.78740157499999996" bottom="0.78740157499999996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164D-9CC5-4929-AE4D-66B0A3687FB9}">
  <dimension ref="A2:P32"/>
  <sheetViews>
    <sheetView topLeftCell="A16" workbookViewId="0">
      <selection activeCell="C21" sqref="C21:P28"/>
    </sheetView>
  </sheetViews>
  <sheetFormatPr defaultRowHeight="15.05"/>
  <cols>
    <col min="2" max="2" width="54.88671875" customWidth="1"/>
  </cols>
  <sheetData>
    <row r="2" spans="1:16" ht="15.75" thickBot="1">
      <c r="A2" s="4" t="s">
        <v>40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51.75" customHeight="1">
      <c r="A3" s="6" t="s">
        <v>41</v>
      </c>
      <c r="B3" s="7" t="s">
        <v>1</v>
      </c>
      <c r="C3" s="168" t="s">
        <v>74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</row>
    <row r="4" spans="1:16" ht="46.5" customHeight="1">
      <c r="A4" s="8" t="s">
        <v>42</v>
      </c>
      <c r="B4" s="9" t="s">
        <v>46</v>
      </c>
      <c r="C4" s="170" t="s">
        <v>105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1"/>
    </row>
    <row r="5" spans="1:16">
      <c r="A5" s="8" t="s">
        <v>43</v>
      </c>
      <c r="B5" s="9" t="s">
        <v>47</v>
      </c>
      <c r="C5" s="172" t="s">
        <v>106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3"/>
    </row>
    <row r="6" spans="1:16">
      <c r="A6" s="8" t="s">
        <v>44</v>
      </c>
      <c r="B6" s="10" t="s">
        <v>48</v>
      </c>
      <c r="C6" s="172" t="s">
        <v>75</v>
      </c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3"/>
    </row>
    <row r="7" spans="1:16">
      <c r="A7" s="8" t="s">
        <v>45</v>
      </c>
      <c r="B7" s="9" t="s">
        <v>72</v>
      </c>
      <c r="C7" s="172" t="s">
        <v>70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3"/>
    </row>
    <row r="8" spans="1:16" ht="47.95" customHeight="1" thickBot="1">
      <c r="A8" s="11" t="s">
        <v>71</v>
      </c>
      <c r="B8" s="12" t="s">
        <v>73</v>
      </c>
      <c r="C8" s="193" t="s">
        <v>101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5"/>
    </row>
    <row r="9" spans="1:16" ht="50.25" customHeight="1" thickBot="1">
      <c r="A9" s="13" t="s">
        <v>49</v>
      </c>
      <c r="B9" s="14" t="s">
        <v>9</v>
      </c>
      <c r="C9" s="190" t="s">
        <v>76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2"/>
    </row>
    <row r="10" spans="1:16" ht="53.2" customHeight="1">
      <c r="A10" s="15" t="s">
        <v>50</v>
      </c>
      <c r="B10" s="16" t="s">
        <v>12</v>
      </c>
      <c r="C10" s="180" t="s">
        <v>83</v>
      </c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2"/>
    </row>
    <row r="11" spans="1:16">
      <c r="A11" s="17" t="s">
        <v>51</v>
      </c>
      <c r="B11" s="18" t="s">
        <v>13</v>
      </c>
      <c r="C11" s="174" t="s">
        <v>84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6"/>
    </row>
    <row r="12" spans="1:16" ht="60.05" customHeight="1">
      <c r="A12" s="17" t="s">
        <v>52</v>
      </c>
      <c r="B12" s="18" t="s">
        <v>77</v>
      </c>
      <c r="C12" s="183" t="s">
        <v>87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5"/>
    </row>
    <row r="13" spans="1:16" ht="54.85" customHeight="1">
      <c r="A13" s="17" t="s">
        <v>53</v>
      </c>
      <c r="B13" s="18" t="s">
        <v>79</v>
      </c>
      <c r="C13" s="183" t="s">
        <v>78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5"/>
    </row>
    <row r="14" spans="1:16" ht="48.8" customHeight="1">
      <c r="A14" s="17" t="s">
        <v>54</v>
      </c>
      <c r="B14" s="18" t="s">
        <v>14</v>
      </c>
      <c r="C14" s="183" t="s">
        <v>102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5"/>
    </row>
    <row r="15" spans="1:16">
      <c r="A15" s="17" t="s">
        <v>55</v>
      </c>
      <c r="B15" s="18" t="s">
        <v>15</v>
      </c>
      <c r="C15" s="174" t="s">
        <v>80</v>
      </c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6"/>
    </row>
    <row r="16" spans="1:16" ht="63" customHeight="1" thickBot="1">
      <c r="A16" s="19" t="s">
        <v>56</v>
      </c>
      <c r="B16" s="20" t="s">
        <v>16</v>
      </c>
      <c r="C16" s="177" t="s">
        <v>81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9"/>
    </row>
    <row r="17" spans="1:16">
      <c r="A17" s="21" t="s">
        <v>57</v>
      </c>
      <c r="B17" s="22" t="s">
        <v>20</v>
      </c>
      <c r="C17" s="196" t="s">
        <v>103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8"/>
    </row>
    <row r="18" spans="1:16">
      <c r="A18" s="8" t="s">
        <v>58</v>
      </c>
      <c r="B18" s="23" t="s">
        <v>21</v>
      </c>
      <c r="C18" s="19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1"/>
    </row>
    <row r="19" spans="1:16">
      <c r="A19" s="8" t="s">
        <v>59</v>
      </c>
      <c r="B19" s="23" t="s">
        <v>22</v>
      </c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</row>
    <row r="20" spans="1:16" ht="15.75" thickBot="1">
      <c r="A20" s="11" t="s">
        <v>60</v>
      </c>
      <c r="B20" s="24" t="s">
        <v>23</v>
      </c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4"/>
    </row>
    <row r="21" spans="1:16">
      <c r="A21" s="25" t="s">
        <v>61</v>
      </c>
      <c r="B21" s="214" t="s">
        <v>108</v>
      </c>
      <c r="C21" s="205" t="s">
        <v>104</v>
      </c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7"/>
    </row>
    <row r="22" spans="1:16">
      <c r="A22" s="26" t="s">
        <v>62</v>
      </c>
      <c r="B22" s="215"/>
      <c r="C22" s="208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10"/>
    </row>
    <row r="23" spans="1:16">
      <c r="A23" s="26" t="s">
        <v>63</v>
      </c>
      <c r="B23" s="215"/>
      <c r="C23" s="208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10"/>
    </row>
    <row r="24" spans="1:16">
      <c r="A24" s="26" t="s">
        <v>64</v>
      </c>
      <c r="B24" s="215"/>
      <c r="C24" s="208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6">
      <c r="A25" s="26" t="s">
        <v>65</v>
      </c>
      <c r="B25" s="215"/>
      <c r="C25" s="208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6">
      <c r="A26" s="26" t="s">
        <v>66</v>
      </c>
      <c r="B26" s="215"/>
      <c r="C26" s="208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</row>
    <row r="27" spans="1:16">
      <c r="A27" s="26" t="s">
        <v>67</v>
      </c>
      <c r="B27" s="215"/>
      <c r="C27" s="208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</row>
    <row r="28" spans="1:16" ht="15.75" thickBot="1">
      <c r="A28" s="27" t="s">
        <v>68</v>
      </c>
      <c r="B28" s="216"/>
      <c r="C28" s="211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</row>
    <row r="29" spans="1:16" ht="54.85" customHeight="1" thickBot="1">
      <c r="A29" s="28" t="s">
        <v>82</v>
      </c>
      <c r="B29" s="3" t="s">
        <v>31</v>
      </c>
      <c r="C29" s="186" t="s">
        <v>100</v>
      </c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7"/>
    </row>
    <row r="32" spans="1:16" ht="15.75">
      <c r="A32" s="188"/>
      <c r="B32" s="188"/>
      <c r="C32" s="189"/>
    </row>
  </sheetData>
  <mergeCells count="19">
    <mergeCell ref="C29:P29"/>
    <mergeCell ref="A32:C32"/>
    <mergeCell ref="C9:P9"/>
    <mergeCell ref="C8:P8"/>
    <mergeCell ref="C4:P4"/>
    <mergeCell ref="C7:P7"/>
    <mergeCell ref="C17:P20"/>
    <mergeCell ref="C21:P28"/>
    <mergeCell ref="B21:B28"/>
    <mergeCell ref="C3:P3"/>
    <mergeCell ref="C5:P5"/>
    <mergeCell ref="C6:P6"/>
    <mergeCell ref="C15:P15"/>
    <mergeCell ref="C16:P16"/>
    <mergeCell ref="C10:P10"/>
    <mergeCell ref="C11:P11"/>
    <mergeCell ref="C12:P12"/>
    <mergeCell ref="C13:P13"/>
    <mergeCell ref="C14:P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Indikativní rozpočet</vt:lpstr>
      <vt:lpstr>Nápověda</vt:lpstr>
      <vt:lpstr>Vysvětlivky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Jeřábek Ladislav Ing. (MPSV)</dc:creator>
  <cp:lastModifiedBy>Zdeněk Žďárský</cp:lastModifiedBy>
  <cp:lastPrinted>2024-06-12T05:10:51Z</cp:lastPrinted>
  <dcterms:created xsi:type="dcterms:W3CDTF">2020-06-30T08:53:40Z</dcterms:created>
  <dcterms:modified xsi:type="dcterms:W3CDTF">2024-06-14T04:48:31Z</dcterms:modified>
</cp:coreProperties>
</file>