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H22" i="1"/>
  <c r="O14" i="1"/>
  <c r="D20" i="1" s="1"/>
  <c r="N14" i="1"/>
  <c r="C20" i="1" s="1"/>
  <c r="J11" i="1" l="1"/>
  <c r="K11" i="1" s="1"/>
  <c r="J12" i="1"/>
  <c r="J13" i="1"/>
  <c r="K13" i="1" s="1"/>
  <c r="L12" i="1" l="1"/>
  <c r="K12" i="1"/>
  <c r="L11" i="1"/>
  <c r="M13" i="1"/>
  <c r="Q13" i="1"/>
  <c r="Q11" i="1"/>
  <c r="M11" i="1"/>
  <c r="L13" i="1"/>
  <c r="P13" i="1"/>
  <c r="P12" i="1"/>
  <c r="P11" i="1"/>
  <c r="Q12" i="1" l="1"/>
  <c r="M12" i="1"/>
  <c r="P14" i="1" l="1"/>
  <c r="L14" i="1" l="1"/>
  <c r="J14" i="1"/>
  <c r="E20" i="1" l="1"/>
  <c r="E22" i="1" s="1"/>
  <c r="G4" i="1" s="1"/>
  <c r="M14" i="1"/>
  <c r="Q14" i="1"/>
  <c r="K14" i="1"/>
  <c r="G3" i="1" l="1"/>
  <c r="G5" i="1"/>
  <c r="G6" i="1" s="1"/>
  <c r="C22" i="1"/>
  <c r="I20" i="1"/>
  <c r="I22" i="1" s="1"/>
  <c r="D22" i="1"/>
  <c r="J20" i="1" l="1"/>
  <c r="F20" i="1"/>
  <c r="F22" i="1" s="1"/>
  <c r="H4" i="1" s="1"/>
  <c r="H5" i="1" l="1"/>
  <c r="H6" i="1"/>
  <c r="H3" i="1"/>
</calcChain>
</file>

<file path=xl/comments1.xml><?xml version="1.0" encoding="utf-8"?>
<comments xmlns="http://schemas.openxmlformats.org/spreadsheetml/2006/main">
  <authors>
    <author>Kučerová Jana, Ing. (MPSV)</author>
  </authors>
  <commentList>
    <comment ref="P10" author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<sst xmlns="http://schemas.openxmlformats.org/spreadsheetml/2006/main" count="73" uniqueCount="65">
  <si>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</si>
  <si>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</si>
  <si>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</si>
  <si>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</si>
  <si>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</si>
  <si>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</si>
  <si>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</si>
  <si>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</si>
  <si>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</si>
  <si>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</si>
  <si>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</si>
  <si>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</si>
  <si>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Položka</t>
  </si>
  <si>
    <t>Rozhodná částka vč. DPH</t>
  </si>
  <si>
    <t>Neuznatelné bez DPH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</si>
  <si>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</si>
  <si>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</si>
  <si>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</si>
  <si>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</si>
  <si>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</si>
  <si>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Připojení k síti ČEZ; EON</t>
  </si>
  <si>
    <t>Uznatelné vč. DPH</t>
  </si>
  <si>
    <t>Rozhodná částka  vč.DPH</t>
  </si>
  <si>
    <t>Neuznatelné výdaje vč. DPH</t>
  </si>
  <si>
    <t>Investiční záměr</t>
  </si>
  <si>
    <t>Administrace Vveřejné zakázky</t>
  </si>
  <si>
    <t>BUŇKA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</si>
  <si>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</si>
  <si>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</si>
  <si>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</si>
  <si>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</si>
  <si>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</si>
  <si>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</si>
  <si>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</si>
  <si>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</si>
  <si>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A33</t>
  </si>
  <si>
    <t>A34</t>
  </si>
  <si>
    <t>Administrace Veřejné zakázky</t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</si>
  <si>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</si>
  <si>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</si>
  <si>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</si>
  <si>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</si>
  <si>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</si>
  <si>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</si>
  <si>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t>Výdaje bez DPH</t>
  </si>
  <si>
    <t>Výdaje vč.DPH</t>
  </si>
  <si>
    <t>Skutečné náklady bez DPH</t>
  </si>
  <si>
    <t>Skutečné náklady  v č.DPH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</si>
  <si>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</si>
  <si>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</si>
  <si>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</si>
  <si>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</si>
  <si>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</si>
  <si>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</si>
  <si>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>A11</t>
  </si>
  <si>
    <t>A27</t>
  </si>
  <si>
    <t>Název akce:</t>
  </si>
  <si>
    <t>DPH -do jednotlivých sloupců skutečnost vč. DPH zadejte příslušnou výši DPH dle skutečnosti</t>
  </si>
  <si>
    <t>Dotace 75 % se počítá z rozhodné částky. Maximální výše dotace je 3 000 000,00 Kč.</t>
  </si>
  <si>
    <t xml:space="preserve">Hodnota, která odpovídá nížší z částek. Porovná se hodnota uvedená v buňce  M11 se součtem všech rozhodných částek (buňky M21+M35). Pokud bude v buňce M11 nižší částka než je součet rozhodných částek (buňky M21+M35), bude Rozhodná částka odpovídat hodnotě v buňce M11. Pokud bude součet rozhodných částek vyšší  (buňky M21+M35), bude Rozhodná částka odpovídat součtu těchto buněk. </t>
  </si>
  <si>
    <t>Celkové náklady akce v případě nové výstavby nebo rekonstrukce, za účelem zvýšení kapacity - limit maximálně 1,580 mil. Kč/lůžko (zahrnují náklady na stavbu, vybavení, inženýrské sítě, terénní úpravy, sadové úpravy, oplocení, náklady na přípravu a zabezpečení akce, jedná se o veškeré výdaje na akci obsahujíci součet rozhodné částky a neuznatelných výdajů.</t>
  </si>
  <si>
    <t>Automobil bez dalších úprav</t>
  </si>
  <si>
    <t>Automobil bez dalších úprav do stížených terénních a klimatických podmínek</t>
  </si>
  <si>
    <t>Automobil s úpravou pro převoz osob se sníženou schopností pohybu</t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</si>
  <si>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 na zajištění investičního záměru a administraci veřejné zakázky.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</si>
</sst>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3A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7" fillId="0" borderId="5" xfId="0" applyFont="1" applyFill="1" applyBorder="1"/>
    <xf numFmtId="0" fontId="7" fillId="0" borderId="0" xfId="0" applyFont="1"/>
    <xf numFmtId="0" fontId="7" fillId="9" borderId="9" xfId="0" applyFont="1" applyFill="1" applyBorder="1" applyAlignment="1">
      <alignment horizontal="left" vertical="center"/>
    </xf>
    <xf numFmtId="0" fontId="7" fillId="9" borderId="11" xfId="0" applyFont="1" applyFill="1" applyBorder="1" applyAlignment="1" applyProtection="1">
      <alignment horizontal="left" vertical="center"/>
      <protection locked="0"/>
    </xf>
    <xf numFmtId="0" fontId="7" fillId="9" borderId="13" xfId="0" applyFont="1" applyFill="1" applyBorder="1" applyAlignment="1">
      <alignment vertical="center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7" fillId="9" borderId="4" xfId="0" applyFont="1" applyFill="1" applyBorder="1" applyAlignment="1" applyProtection="1">
      <alignment horizontal="left" vertical="center"/>
      <protection locked="0"/>
    </xf>
    <xf numFmtId="0" fontId="7" fillId="9" borderId="15" xfId="0" applyFont="1" applyFill="1" applyBorder="1" applyAlignment="1">
      <alignment vertical="center"/>
    </xf>
    <xf numFmtId="0" fontId="8" fillId="9" borderId="16" xfId="0" applyFont="1" applyFill="1" applyBorder="1" applyAlignment="1" applyProtection="1">
      <alignment horizontal="left" vertical="center"/>
      <protection locked="0"/>
    </xf>
    <xf numFmtId="0" fontId="7" fillId="10" borderId="20" xfId="0" applyFont="1" applyFill="1" applyBorder="1" applyAlignment="1">
      <alignment vertical="center"/>
    </xf>
    <xf numFmtId="0" fontId="7" fillId="10" borderId="22" xfId="0" applyFont="1" applyFill="1" applyBorder="1" applyAlignment="1" applyProtection="1">
      <alignment horizontal="left" vertical="center" wrapText="1"/>
      <protection locked="0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3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3" xfId="0" applyNumberFormat="1" applyFont="1" applyBorder="1"/>
    <xf numFmtId="4" fontId="0" fillId="0" borderId="15" xfId="0" applyNumberFormat="1" applyFont="1" applyFill="1" applyBorder="1"/>
    <xf numFmtId="4" fontId="0" fillId="0" borderId="4" xfId="0" applyNumberFormat="1" applyFont="1" applyBorder="1" applyProtection="1">
      <protection locked="0"/>
    </xf>
    <xf numFmtId="4" fontId="0" fillId="4" borderId="4" xfId="0" applyNumberFormat="1" applyFont="1" applyFill="1" applyBorder="1" applyProtection="1"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0" fontId="2" fillId="8" borderId="12" xfId="0" applyFont="1" applyFill="1" applyBorder="1" applyAlignment="1" applyProtection="1">
      <alignment horizontal="center" vertical="center" wrapText="1"/>
      <protection locked="0"/>
    </xf>
    <xf numFmtId="4" fontId="2" fillId="8" borderId="14" xfId="0" applyNumberFormat="1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3" fontId="0" fillId="3" borderId="33" xfId="0" applyNumberFormat="1" applyFont="1" applyFill="1" applyBorder="1" applyProtection="1">
      <protection locked="0"/>
    </xf>
    <xf numFmtId="4" fontId="0" fillId="3" borderId="33" xfId="0" applyNumberFormat="1" applyFont="1" applyFill="1" applyBorder="1" applyProtection="1">
      <protection locked="0"/>
    </xf>
    <xf numFmtId="4" fontId="0" fillId="3" borderId="16" xfId="0" applyNumberFormat="1" applyFont="1" applyFill="1" applyBorder="1" applyProtection="1">
      <protection locked="0"/>
    </xf>
    <xf numFmtId="4" fontId="0" fillId="3" borderId="17" xfId="0" applyNumberFormat="1" applyFont="1" applyFill="1" applyBorder="1" applyProtection="1">
      <protection locked="0"/>
    </xf>
    <xf numFmtId="0" fontId="1" fillId="7" borderId="11" xfId="0" applyFont="1" applyFill="1" applyBorder="1" applyAlignment="1" applyProtection="1">
      <alignment horizontal="center" vertical="center" wrapText="1"/>
      <protection locked="0"/>
    </xf>
    <xf numFmtId="4" fontId="0" fillId="3" borderId="16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6" xfId="0" applyNumberFormat="1" applyFont="1" applyFill="1" applyBorder="1" applyAlignment="1" applyProtection="1">
      <alignment horizontal="right" vertical="center"/>
      <protection locked="0"/>
    </xf>
    <xf numFmtId="4" fontId="1" fillId="3" borderId="16" xfId="0" applyNumberFormat="1" applyFont="1" applyFill="1" applyBorder="1" applyAlignment="1" applyProtection="1">
      <alignment vertical="center"/>
      <protection locked="0"/>
    </xf>
    <xf numFmtId="4" fontId="1" fillId="3" borderId="17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" fillId="2" borderId="9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26" xfId="0" applyFont="1" applyFill="1" applyBorder="1" applyAlignment="1" applyProtection="1">
      <alignment wrapText="1"/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1" fillId="2" borderId="34" xfId="0" applyFont="1" applyFill="1" applyBorder="1" applyAlignment="1" applyProtection="1">
      <alignment horizontal="center"/>
      <protection locked="0"/>
    </xf>
    <xf numFmtId="4" fontId="0" fillId="0" borderId="24" xfId="0" applyNumberFormat="1" applyFont="1" applyBorder="1" applyProtection="1">
      <protection locked="0"/>
    </xf>
    <xf numFmtId="4" fontId="0" fillId="0" borderId="24" xfId="0" applyNumberFormat="1" applyFont="1" applyBorder="1"/>
    <xf numFmtId="4" fontId="0" fillId="0" borderId="35" xfId="0" applyNumberFormat="1" applyFont="1" applyFill="1" applyBorder="1"/>
    <xf numFmtId="0" fontId="1" fillId="0" borderId="0" xfId="0" applyFont="1" applyBorder="1" applyAlignment="1" applyProtection="1">
      <protection locked="0"/>
    </xf>
    <xf numFmtId="0" fontId="3" fillId="0" borderId="0" xfId="0" applyFont="1" applyFill="1" applyBorder="1" applyAlignment="1"/>
    <xf numFmtId="0" fontId="0" fillId="0" borderId="0" xfId="0" applyBorder="1"/>
    <xf numFmtId="0" fontId="13" fillId="0" borderId="0" xfId="0" applyFont="1" applyFill="1" applyBorder="1" applyAlignment="1"/>
    <xf numFmtId="0" fontId="0" fillId="0" borderId="0" xfId="0" applyFont="1" applyBorder="1"/>
    <xf numFmtId="4" fontId="1" fillId="0" borderId="0" xfId="0" applyNumberFormat="1" applyFont="1" applyBorder="1" applyAlignment="1" applyProtection="1">
      <alignment vertical="center" wrapText="1"/>
      <protection locked="0"/>
    </xf>
    <xf numFmtId="0" fontId="7" fillId="11" borderId="4" xfId="0" applyFont="1" applyFill="1" applyBorder="1" applyAlignment="1">
      <alignment vertical="center"/>
    </xf>
    <xf numFmtId="0" fontId="7" fillId="11" borderId="4" xfId="0" applyFont="1" applyFill="1" applyBorder="1" applyAlignment="1" applyProtection="1">
      <alignment vertical="center" wrapText="1"/>
      <protection locked="0"/>
    </xf>
    <xf numFmtId="0" fontId="1" fillId="0" borderId="2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31" xfId="0" applyFont="1" applyFill="1" applyBorder="1" applyAlignment="1" applyProtection="1">
      <alignment horizontal="right" vertical="center" wrapText="1"/>
      <protection locked="0"/>
    </xf>
    <xf numFmtId="0" fontId="1" fillId="3" borderId="32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" fontId="0" fillId="7" borderId="19" xfId="0" applyNumberFormat="1" applyFont="1" applyFill="1" applyBorder="1" applyAlignment="1" applyProtection="1">
      <alignment horizontal="center" vertical="center"/>
      <protection locked="0"/>
    </xf>
    <xf numFmtId="4" fontId="0" fillId="7" borderId="22" xfId="0" applyNumberFormat="1" applyFont="1" applyFill="1" applyBorder="1" applyAlignment="1" applyProtection="1">
      <alignment horizontal="center" vertical="center"/>
      <protection locked="0"/>
    </xf>
    <xf numFmtId="4" fontId="0" fillId="7" borderId="5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3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0" fontId="0" fillId="0" borderId="30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4" fontId="1" fillId="2" borderId="9" xfId="0" applyNumberFormat="1" applyFont="1" applyFill="1" applyBorder="1" applyAlignment="1" applyProtection="1">
      <alignment horizontal="left"/>
      <protection locked="0"/>
    </xf>
    <xf numFmtId="4" fontId="1" fillId="2" borderId="11" xfId="0" applyNumberFormat="1" applyFont="1" applyFill="1" applyBorder="1" applyAlignment="1" applyProtection="1">
      <alignment horizontal="left"/>
      <protection locked="0"/>
    </xf>
    <xf numFmtId="4" fontId="1" fillId="2" borderId="10" xfId="0" applyNumberFormat="1" applyFont="1" applyFill="1" applyBorder="1" applyAlignment="1" applyProtection="1">
      <alignment horizontal="left"/>
      <protection locked="0"/>
    </xf>
    <xf numFmtId="0" fontId="2" fillId="12" borderId="15" xfId="0" applyFont="1" applyFill="1" applyBorder="1" applyAlignment="1" applyProtection="1">
      <alignment horizontal="left"/>
      <protection locked="0"/>
    </xf>
    <xf numFmtId="0" fontId="2" fillId="12" borderId="16" xfId="0" applyFont="1" applyFill="1" applyBorder="1" applyAlignment="1" applyProtection="1">
      <alignment horizontal="left"/>
      <protection locked="0"/>
    </xf>
    <xf numFmtId="0" fontId="2" fillId="12" borderId="25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0" fillId="4" borderId="5" xfId="0" applyNumberFormat="1" applyFont="1" applyFill="1" applyBorder="1" applyAlignment="1" applyProtection="1">
      <alignment horizontal="center" vertical="center"/>
      <protection locked="0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0" fontId="7" fillId="9" borderId="11" xfId="0" applyFont="1" applyFill="1" applyBorder="1" applyAlignment="1">
      <alignment horizontal="left" vertical="center"/>
    </xf>
    <xf numFmtId="0" fontId="7" fillId="9" borderId="12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left" vertical="center" wrapText="1"/>
    </xf>
    <xf numFmtId="0" fontId="7" fillId="10" borderId="0" xfId="0" applyFont="1" applyFill="1" applyBorder="1" applyAlignment="1">
      <alignment horizontal="left" vertical="center" wrapText="1"/>
    </xf>
    <xf numFmtId="0" fontId="7" fillId="10" borderId="23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left" vertical="center"/>
    </xf>
    <xf numFmtId="0" fontId="7" fillId="9" borderId="17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  <xf numFmtId="49" fontId="7" fillId="11" borderId="4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islav.jerabek/Desktop/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tabSelected="1" view="pageBreakPreview" zoomScale="60" zoomScaleNormal="100" workbookViewId="0">
      <selection activeCell="P38" sqref="P38"/>
    </sheetView>
  </sheetViews>
  <sheetFormatPr defaultColWidth="9.140625" defaultRowHeight="15"/>
  <cols>
    <col min="1" max="1" width="12.7109375" style="3" customWidth="1"/>
    <col min="2" max="2" width="25.5703125" style="3" customWidth="1"/>
    <col min="3" max="4" width="12.7109375" style="3" customWidth="1"/>
    <col min="5" max="5" width="21.85546875" style="3" customWidth="1"/>
    <col min="6" max="6" width="12.7109375" style="3" customWidth="1"/>
    <col min="7" max="17" width="14.7109375" style="3" customWidth="1"/>
    <col min="18" max="16384" width="9.140625" style="3"/>
  </cols>
  <sheetData>
    <row r="1" spans="1:18" ht="15.75" thickBot="1">
      <c r="A1" s="73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65"/>
    </row>
    <row r="2" spans="1:18">
      <c r="A2" s="94" t="s">
        <v>0</v>
      </c>
      <c r="B2" s="95"/>
      <c r="C2" s="95"/>
      <c r="D2" s="95"/>
      <c r="E2" s="95"/>
      <c r="F2" s="96"/>
      <c r="G2" s="56" t="s">
        <v>44</v>
      </c>
      <c r="H2" s="61" t="s">
        <v>45</v>
      </c>
      <c r="I2" s="17"/>
      <c r="J2" s="17"/>
      <c r="K2" s="17"/>
      <c r="L2" s="17"/>
      <c r="M2" s="17"/>
      <c r="N2" s="17"/>
      <c r="O2" s="17"/>
      <c r="P2" s="17"/>
      <c r="Q2" s="17"/>
    </row>
    <row r="3" spans="1:18">
      <c r="A3" s="86" t="s">
        <v>48</v>
      </c>
      <c r="B3" s="87"/>
      <c r="C3" s="87"/>
      <c r="D3" s="87"/>
      <c r="E3" s="87"/>
      <c r="F3" s="88"/>
      <c r="G3" s="18">
        <f>G4+G7+G8</f>
        <v>0</v>
      </c>
      <c r="H3" s="18">
        <f>H4+H7+H8</f>
        <v>0</v>
      </c>
      <c r="I3" s="17"/>
      <c r="J3" s="17"/>
      <c r="K3" s="17"/>
      <c r="L3" s="17"/>
      <c r="M3" s="17"/>
      <c r="N3" s="17"/>
      <c r="O3" s="17"/>
      <c r="P3" s="17"/>
      <c r="Q3" s="17"/>
    </row>
    <row r="4" spans="1:18">
      <c r="A4" s="110" t="s">
        <v>49</v>
      </c>
      <c r="B4" s="111"/>
      <c r="C4" s="111"/>
      <c r="D4" s="111"/>
      <c r="E4" s="111"/>
      <c r="F4" s="15">
        <v>1</v>
      </c>
      <c r="G4" s="18">
        <f>L14+E22</f>
        <v>0</v>
      </c>
      <c r="H4" s="62">
        <f>M14+F22</f>
        <v>0</v>
      </c>
      <c r="I4" s="17"/>
      <c r="J4" s="17"/>
      <c r="K4" s="17"/>
      <c r="L4" s="17"/>
      <c r="M4" s="17"/>
      <c r="N4" s="17"/>
      <c r="O4" s="17"/>
      <c r="P4" s="17"/>
      <c r="Q4" s="17"/>
    </row>
    <row r="5" spans="1:18">
      <c r="A5" s="108" t="s">
        <v>2</v>
      </c>
      <c r="B5" s="109"/>
      <c r="C5" s="109"/>
      <c r="D5" s="109"/>
      <c r="E5" s="109"/>
      <c r="F5" s="16">
        <v>0.75</v>
      </c>
      <c r="G5" s="18">
        <f>IF(G4&gt;3000000,"3 000 000,00",G4*0.75)</f>
        <v>0</v>
      </c>
      <c r="H5" s="62">
        <f>IF(H4&gt;3000000,"3 000 000,00",H4*0.75)</f>
        <v>0</v>
      </c>
      <c r="I5" s="17"/>
      <c r="J5" s="17"/>
      <c r="K5" s="17"/>
      <c r="L5" s="17"/>
      <c r="M5" s="17"/>
      <c r="N5" s="17"/>
      <c r="O5" s="17"/>
      <c r="P5" s="17"/>
      <c r="Q5" s="17"/>
    </row>
    <row r="6" spans="1:18">
      <c r="A6" s="89" t="s">
        <v>3</v>
      </c>
      <c r="B6" s="90"/>
      <c r="C6" s="90"/>
      <c r="D6" s="90"/>
      <c r="E6" s="90"/>
      <c r="F6" s="19">
        <v>0.25</v>
      </c>
      <c r="G6" s="18">
        <f>G4-G5</f>
        <v>0</v>
      </c>
      <c r="H6" s="62">
        <f>H4-H5</f>
        <v>0</v>
      </c>
      <c r="I6" s="17"/>
      <c r="J6" s="17"/>
      <c r="K6" s="17"/>
      <c r="L6" s="17"/>
      <c r="M6" s="17"/>
      <c r="N6" s="17"/>
      <c r="O6" s="17"/>
      <c r="P6" s="17"/>
      <c r="Q6" s="17"/>
    </row>
    <row r="7" spans="1:18">
      <c r="A7" s="103" t="s">
        <v>50</v>
      </c>
      <c r="B7" s="104"/>
      <c r="C7" s="104"/>
      <c r="D7" s="104"/>
      <c r="E7" s="104"/>
      <c r="F7" s="105"/>
      <c r="G7" s="20"/>
      <c r="H7" s="63"/>
      <c r="I7" s="17"/>
      <c r="J7" s="17"/>
      <c r="K7" s="17"/>
      <c r="L7" s="17"/>
      <c r="M7" s="17"/>
      <c r="N7" s="17"/>
      <c r="O7" s="17"/>
      <c r="P7" s="17"/>
      <c r="Q7" s="17"/>
    </row>
    <row r="8" spans="1:18" ht="15.75" thickBot="1">
      <c r="A8" s="97" t="s">
        <v>51</v>
      </c>
      <c r="B8" s="98"/>
      <c r="C8" s="98"/>
      <c r="D8" s="98"/>
      <c r="E8" s="98"/>
      <c r="F8" s="99"/>
      <c r="G8" s="21"/>
      <c r="H8" s="64"/>
      <c r="I8" s="17"/>
      <c r="J8" s="17"/>
      <c r="K8" s="17"/>
      <c r="L8" s="17"/>
      <c r="M8" s="17"/>
      <c r="N8" s="17"/>
      <c r="O8" s="17"/>
      <c r="P8" s="17"/>
      <c r="Q8" s="17"/>
    </row>
    <row r="9" spans="1:18" ht="15.75" thickBot="1">
      <c r="A9" s="106"/>
      <c r="B9" s="106"/>
      <c r="C9" s="106"/>
      <c r="D9" s="106"/>
      <c r="E9" s="106"/>
      <c r="F9" s="106"/>
      <c r="G9" s="107"/>
      <c r="H9" s="107"/>
      <c r="I9" s="17"/>
      <c r="J9" s="17"/>
      <c r="K9" s="17"/>
      <c r="L9" s="17"/>
      <c r="M9" s="17"/>
      <c r="N9" s="17"/>
      <c r="O9" s="17"/>
      <c r="P9" s="17"/>
      <c r="Q9" s="17"/>
    </row>
    <row r="10" spans="1:18" ht="45">
      <c r="A10" s="100" t="s">
        <v>4</v>
      </c>
      <c r="B10" s="101"/>
      <c r="C10" s="101"/>
      <c r="D10" s="101"/>
      <c r="E10" s="101"/>
      <c r="F10" s="102"/>
      <c r="G10" s="38" t="s">
        <v>5</v>
      </c>
      <c r="H10" s="39" t="s">
        <v>6</v>
      </c>
      <c r="I10" s="39" t="s">
        <v>7</v>
      </c>
      <c r="J10" s="39" t="s">
        <v>8</v>
      </c>
      <c r="K10" s="39" t="s">
        <v>21</v>
      </c>
      <c r="L10" s="40" t="s">
        <v>16</v>
      </c>
      <c r="M10" s="41" t="s">
        <v>22</v>
      </c>
      <c r="N10" s="39" t="s">
        <v>46</v>
      </c>
      <c r="O10" s="39" t="s">
        <v>47</v>
      </c>
      <c r="P10" s="42" t="s">
        <v>14</v>
      </c>
      <c r="Q10" s="43" t="s">
        <v>23</v>
      </c>
    </row>
    <row r="11" spans="1:18">
      <c r="A11" s="91" t="s">
        <v>61</v>
      </c>
      <c r="B11" s="92"/>
      <c r="C11" s="92"/>
      <c r="D11" s="92"/>
      <c r="E11" s="92"/>
      <c r="F11" s="93"/>
      <c r="G11" s="2" t="s">
        <v>10</v>
      </c>
      <c r="H11" s="24">
        <v>320000</v>
      </c>
      <c r="I11" s="22"/>
      <c r="J11" s="22">
        <f t="shared" ref="J11:J13" si="0">H11*I11</f>
        <v>0</v>
      </c>
      <c r="K11" s="22">
        <f>J11*1.21</f>
        <v>0</v>
      </c>
      <c r="L11" s="23">
        <f t="shared" ref="L11:L13" si="1">IF(J11&gt;N11,N11,J11)</f>
        <v>0</v>
      </c>
      <c r="M11" s="23">
        <f t="shared" ref="M11:M13" si="2">IF(K11&gt;O11,O11,K11)</f>
        <v>0</v>
      </c>
      <c r="N11" s="22"/>
      <c r="O11" s="22"/>
      <c r="P11" s="1">
        <f t="shared" ref="P11:P13" si="3">IF(N11-J11&gt;0,N11-J11,0)</f>
        <v>0</v>
      </c>
      <c r="Q11" s="44">
        <f t="shared" ref="Q11:Q13" si="4">IF(O11-K11&gt;0,O11-K11,0)</f>
        <v>0</v>
      </c>
    </row>
    <row r="12" spans="1:18">
      <c r="A12" s="91" t="s">
        <v>62</v>
      </c>
      <c r="B12" s="92"/>
      <c r="C12" s="92"/>
      <c r="D12" s="92"/>
      <c r="E12" s="92"/>
      <c r="F12" s="93"/>
      <c r="G12" s="2" t="s">
        <v>10</v>
      </c>
      <c r="H12" s="24">
        <v>500000</v>
      </c>
      <c r="I12" s="22"/>
      <c r="J12" s="22">
        <f t="shared" si="0"/>
        <v>0</v>
      </c>
      <c r="K12" s="22">
        <f>J12*1.21</f>
        <v>0</v>
      </c>
      <c r="L12" s="23">
        <f t="shared" si="1"/>
        <v>0</v>
      </c>
      <c r="M12" s="23">
        <f t="shared" si="2"/>
        <v>0</v>
      </c>
      <c r="N12" s="22"/>
      <c r="O12" s="22"/>
      <c r="P12" s="1">
        <f t="shared" si="3"/>
        <v>0</v>
      </c>
      <c r="Q12" s="44">
        <f t="shared" si="4"/>
        <v>0</v>
      </c>
    </row>
    <row r="13" spans="1:18">
      <c r="A13" s="91" t="s">
        <v>63</v>
      </c>
      <c r="B13" s="92"/>
      <c r="C13" s="92"/>
      <c r="D13" s="92"/>
      <c r="E13" s="92"/>
      <c r="F13" s="93"/>
      <c r="G13" s="2" t="s">
        <v>10</v>
      </c>
      <c r="H13" s="24">
        <v>1200000</v>
      </c>
      <c r="I13" s="22"/>
      <c r="J13" s="22">
        <f t="shared" si="0"/>
        <v>0</v>
      </c>
      <c r="K13" s="22">
        <f t="shared" ref="K13" si="5">J13*1.15</f>
        <v>0</v>
      </c>
      <c r="L13" s="23">
        <f t="shared" si="1"/>
        <v>0</v>
      </c>
      <c r="M13" s="23">
        <f t="shared" si="2"/>
        <v>0</v>
      </c>
      <c r="N13" s="22"/>
      <c r="O13" s="22"/>
      <c r="P13" s="1">
        <f t="shared" si="3"/>
        <v>0</v>
      </c>
      <c r="Q13" s="44">
        <f t="shared" si="4"/>
        <v>0</v>
      </c>
    </row>
    <row r="14" spans="1:18" ht="15.75" thickBot="1">
      <c r="A14" s="58" t="s">
        <v>11</v>
      </c>
      <c r="B14" s="59"/>
      <c r="C14" s="59"/>
      <c r="D14" s="59"/>
      <c r="E14" s="59"/>
      <c r="F14" s="60"/>
      <c r="G14" s="45"/>
      <c r="H14" s="46"/>
      <c r="I14" s="47"/>
      <c r="J14" s="48">
        <f>SUM(J11:J13)</f>
        <v>0</v>
      </c>
      <c r="K14" s="48">
        <f>SUM(K11:K13)</f>
        <v>0</v>
      </c>
      <c r="L14" s="48">
        <f>SUM(L11:L13)</f>
        <v>0</v>
      </c>
      <c r="M14" s="48">
        <f>SUM(M11:M13)</f>
        <v>0</v>
      </c>
      <c r="N14" s="48">
        <f>SUM(N11:N13)</f>
        <v>0</v>
      </c>
      <c r="O14" s="48">
        <f>SUM(O11:O13)</f>
        <v>0</v>
      </c>
      <c r="P14" s="48">
        <f>SUM(P11:P13)</f>
        <v>0</v>
      </c>
      <c r="Q14" s="49">
        <f>SUM(Q11:Q13)</f>
        <v>0</v>
      </c>
    </row>
    <row r="15" spans="1:18">
      <c r="A15" s="25"/>
      <c r="B15" s="25"/>
      <c r="C15" s="25"/>
      <c r="D15" s="25"/>
      <c r="E15" s="25"/>
      <c r="F15" s="25"/>
      <c r="G15" s="17"/>
      <c r="H15" s="26"/>
      <c r="I15" s="27"/>
      <c r="J15" s="27"/>
      <c r="K15" s="27"/>
      <c r="L15" s="27"/>
      <c r="M15" s="27"/>
      <c r="N15" s="27"/>
      <c r="O15" s="27"/>
      <c r="P15" s="27"/>
      <c r="Q15" s="17"/>
    </row>
    <row r="16" spans="1:1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>
      <c r="A17" s="29"/>
      <c r="B17" s="29"/>
      <c r="C17" s="30"/>
      <c r="D17" s="31"/>
      <c r="E17" s="31"/>
      <c r="F17" s="31"/>
      <c r="G17" s="32"/>
      <c r="H17" s="32"/>
      <c r="I17" s="33"/>
      <c r="J17" s="17"/>
      <c r="K17" s="17"/>
      <c r="L17" s="17"/>
      <c r="M17" s="27"/>
      <c r="N17" s="17"/>
      <c r="O17" s="17"/>
      <c r="P17" s="17"/>
      <c r="Q17" s="17"/>
    </row>
    <row r="18" spans="1:17" ht="15.75" thickBot="1">
      <c r="A18" s="78"/>
      <c r="B18" s="78"/>
      <c r="C18" s="78"/>
      <c r="D18" s="78"/>
      <c r="E18" s="78"/>
      <c r="F18" s="78"/>
      <c r="G18" s="78"/>
      <c r="H18" s="34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45">
      <c r="A19" s="100" t="s">
        <v>12</v>
      </c>
      <c r="B19" s="102"/>
      <c r="C19" s="39" t="s">
        <v>6</v>
      </c>
      <c r="D19" s="39" t="s">
        <v>15</v>
      </c>
      <c r="E19" s="39" t="s">
        <v>16</v>
      </c>
      <c r="F19" s="39" t="s">
        <v>13</v>
      </c>
      <c r="G19" s="39" t="s">
        <v>46</v>
      </c>
      <c r="H19" s="39" t="s">
        <v>47</v>
      </c>
      <c r="I19" s="50" t="s">
        <v>17</v>
      </c>
      <c r="J19" s="57" t="s">
        <v>18</v>
      </c>
      <c r="K19" s="17"/>
      <c r="L19" s="17"/>
      <c r="M19" s="27"/>
      <c r="N19" s="17"/>
      <c r="O19" s="17"/>
      <c r="P19" s="17"/>
      <c r="Q19" s="17"/>
    </row>
    <row r="20" spans="1:17" ht="22.5" customHeight="1">
      <c r="A20" s="112" t="s">
        <v>19</v>
      </c>
      <c r="B20" s="36" t="s">
        <v>24</v>
      </c>
      <c r="C20" s="114">
        <f>N14*0.1</f>
        <v>0</v>
      </c>
      <c r="D20" s="116">
        <f>O14*0.1</f>
        <v>0</v>
      </c>
      <c r="E20" s="118">
        <f>IF(SUM(C20:C21)&gt;SUM(G20:G21),SUM(G20:G21),SUM(C20:C21))</f>
        <v>0</v>
      </c>
      <c r="F20" s="118">
        <f>IF(SUM(D20:D21)&gt;SUM(H20:H21),SUM(H20:H21),SUM(D20:D21))</f>
        <v>0</v>
      </c>
      <c r="G20" s="35"/>
      <c r="H20" s="28"/>
      <c r="I20" s="84">
        <f>IF(SUM(G20:G21)-C20&gt;0,SUM(G20:G21)-C20,0)</f>
        <v>0</v>
      </c>
      <c r="J20" s="82">
        <f>IF(SUM(H20:H21)-D20&gt;0,SUM(H20:H21)-D20,0)</f>
        <v>0</v>
      </c>
      <c r="K20" s="17"/>
      <c r="L20" s="17"/>
      <c r="M20" s="17"/>
      <c r="N20" s="17"/>
      <c r="O20" s="17"/>
      <c r="P20" s="17"/>
      <c r="Q20" s="17"/>
    </row>
    <row r="21" spans="1:17" ht="30">
      <c r="A21" s="113"/>
      <c r="B21" s="37" t="s">
        <v>37</v>
      </c>
      <c r="C21" s="115"/>
      <c r="D21" s="117"/>
      <c r="E21" s="119"/>
      <c r="F21" s="119"/>
      <c r="G21" s="35"/>
      <c r="H21" s="28"/>
      <c r="I21" s="85"/>
      <c r="J21" s="83"/>
      <c r="K21" s="17"/>
      <c r="L21" s="17"/>
      <c r="M21" s="17"/>
      <c r="N21" s="17"/>
      <c r="O21" s="17"/>
      <c r="P21" s="17"/>
      <c r="Q21" s="70"/>
    </row>
    <row r="22" spans="1:17" ht="15.75" thickBot="1">
      <c r="A22" s="75" t="s">
        <v>11</v>
      </c>
      <c r="B22" s="76"/>
      <c r="C22" s="51">
        <f>SUM(C20:C21)</f>
        <v>0</v>
      </c>
      <c r="D22" s="52">
        <f>SUM(D20:D21)</f>
        <v>0</v>
      </c>
      <c r="E22" s="52">
        <f>SUM(E20:E21)</f>
        <v>0</v>
      </c>
      <c r="F22" s="52">
        <f>SUM(F20:F21)</f>
        <v>0</v>
      </c>
      <c r="G22" s="52">
        <f>SUM(G20:G21)</f>
        <v>0</v>
      </c>
      <c r="H22" s="51">
        <f>SUM(H20:H21)</f>
        <v>0</v>
      </c>
      <c r="I22" s="53">
        <f>I20</f>
        <v>0</v>
      </c>
      <c r="J22" s="54">
        <v>0</v>
      </c>
      <c r="K22" s="17"/>
      <c r="L22" s="17"/>
      <c r="M22" s="17"/>
      <c r="N22" s="17"/>
      <c r="O22" s="17"/>
      <c r="P22" s="17"/>
      <c r="Q22" s="70"/>
    </row>
    <row r="23" spans="1:17">
      <c r="A23" s="77"/>
      <c r="B23" s="78"/>
      <c r="C23" s="78"/>
      <c r="D23" s="78"/>
      <c r="E23" s="78"/>
      <c r="F23" s="78"/>
      <c r="G23" s="79"/>
      <c r="H23" s="17"/>
      <c r="I23" s="17"/>
      <c r="J23" s="17"/>
      <c r="K23" s="17"/>
      <c r="L23" s="17"/>
      <c r="M23" s="17"/>
      <c r="N23" s="17"/>
      <c r="O23" s="17"/>
      <c r="P23" s="17"/>
      <c r="Q23" s="70"/>
    </row>
    <row r="24" spans="1:17">
      <c r="A24" s="80"/>
      <c r="B24" s="80"/>
      <c r="C24" s="80"/>
      <c r="D24" s="80"/>
      <c r="E24" s="80"/>
      <c r="F24" s="80"/>
      <c r="G24" s="80"/>
      <c r="H24" s="80"/>
      <c r="I24" s="80"/>
      <c r="J24" s="17"/>
      <c r="K24" s="17"/>
      <c r="L24" s="17"/>
      <c r="M24" s="17"/>
      <c r="N24" s="17"/>
      <c r="O24" s="17"/>
      <c r="P24" s="17"/>
      <c r="Q24" s="70"/>
    </row>
    <row r="25" spans="1:17" ht="18.75">
      <c r="A25" s="81" t="s">
        <v>57</v>
      </c>
      <c r="B25" s="81"/>
      <c r="C25" s="81"/>
      <c r="D25" s="81"/>
      <c r="E25" s="81"/>
      <c r="F25" s="81"/>
      <c r="G25" s="81"/>
      <c r="H25" s="81"/>
      <c r="I25" s="17"/>
      <c r="J25" s="17"/>
      <c r="K25" s="17"/>
      <c r="L25" s="17"/>
      <c r="M25" s="17"/>
      <c r="N25" s="17"/>
      <c r="O25" s="17"/>
      <c r="P25" s="17"/>
      <c r="Q25" s="70"/>
    </row>
    <row r="26" spans="1:17" ht="18.75">
      <c r="A26" s="55" t="s">
        <v>52</v>
      </c>
      <c r="Q26" s="69"/>
    </row>
    <row r="27" spans="1:17">
      <c r="Q27" s="69"/>
    </row>
    <row r="28" spans="1:17">
      <c r="Q28" s="69"/>
    </row>
  </sheetData>
  <mergeCells count="26">
    <mergeCell ref="F20:F21"/>
    <mergeCell ref="A19:B19"/>
    <mergeCell ref="A20:A21"/>
    <mergeCell ref="C20:C21"/>
    <mergeCell ref="D20:D21"/>
    <mergeCell ref="E20:E21"/>
    <mergeCell ref="A5:E5"/>
    <mergeCell ref="A4:E4"/>
    <mergeCell ref="A11:F11"/>
    <mergeCell ref="A18:G18"/>
    <mergeCell ref="A12:F12"/>
    <mergeCell ref="A7:F7"/>
    <mergeCell ref="A9:H9"/>
    <mergeCell ref="A1:Q1"/>
    <mergeCell ref="A22:B22"/>
    <mergeCell ref="A23:G23"/>
    <mergeCell ref="A24:I24"/>
    <mergeCell ref="A25:H25"/>
    <mergeCell ref="J20:J21"/>
    <mergeCell ref="I20:I21"/>
    <mergeCell ref="A3:F3"/>
    <mergeCell ref="A6:E6"/>
    <mergeCell ref="A13:F13"/>
    <mergeCell ref="A2:F2"/>
    <mergeCell ref="A8:F8"/>
    <mergeCell ref="A10:F10"/>
  </mergeCells>
  <phoneticPr fontId="12" type="noConversion"/>
  <pageMargins left="0.7" right="0.7" top="0.78740157499999996" bottom="0.78740157499999996" header="0.3" footer="0.3"/>
  <pageSetup paperSize="9" scale="3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workbookViewId="0">
      <selection activeCell="G16" sqref="G16"/>
    </sheetView>
  </sheetViews>
  <sheetFormatPr defaultRowHeight="15"/>
  <cols>
    <col min="2" max="2" width="54.85546875" customWidth="1"/>
  </cols>
  <sheetData>
    <row r="2" spans="1:16" ht="15.75" thickBot="1">
      <c r="A2" s="4" t="s">
        <v>26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31.5" customHeight="1">
      <c r="A3" s="6" t="s">
        <v>27</v>
      </c>
      <c r="B3" s="7" t="s">
        <v>1</v>
      </c>
      <c r="C3" s="120" t="s">
        <v>42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16" ht="46.5" customHeight="1">
      <c r="A4" s="8" t="s">
        <v>28</v>
      </c>
      <c r="B4" s="9" t="s">
        <v>32</v>
      </c>
      <c r="C4" s="130" t="s">
        <v>59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</row>
    <row r="5" spans="1:16">
      <c r="A5" s="8" t="s">
        <v>29</v>
      </c>
      <c r="B5" s="9" t="s">
        <v>33</v>
      </c>
      <c r="C5" s="122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1:16">
      <c r="A6" s="8" t="s">
        <v>30</v>
      </c>
      <c r="B6" s="10" t="s">
        <v>34</v>
      </c>
      <c r="C6" s="122" t="s">
        <v>43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>
      <c r="A7" s="8" t="s">
        <v>31</v>
      </c>
      <c r="B7" s="9" t="s">
        <v>40</v>
      </c>
      <c r="C7" s="122" t="s">
        <v>38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3"/>
    </row>
    <row r="8" spans="1:16" ht="48" customHeight="1" thickBot="1">
      <c r="A8" s="11" t="s">
        <v>39</v>
      </c>
      <c r="B8" s="12" t="s">
        <v>41</v>
      </c>
      <c r="C8" s="127" t="s">
        <v>53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</row>
    <row r="9" spans="1:16" ht="50.25" customHeight="1">
      <c r="A9" s="13" t="s">
        <v>54</v>
      </c>
      <c r="B9" s="14" t="s">
        <v>9</v>
      </c>
      <c r="C9" s="124" t="s">
        <v>60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6"/>
    </row>
    <row r="10" spans="1:16" ht="24.95" customHeight="1">
      <c r="A10" s="71" t="s">
        <v>55</v>
      </c>
      <c r="B10" s="72" t="s">
        <v>24</v>
      </c>
      <c r="C10" s="132" t="s">
        <v>64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6" ht="24.95" customHeight="1">
      <c r="A11" s="71" t="s">
        <v>35</v>
      </c>
      <c r="B11" s="72" t="s">
        <v>25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16" ht="24.95" customHeight="1">
      <c r="A12" s="71" t="s">
        <v>36</v>
      </c>
      <c r="B12" s="72" t="s">
        <v>20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</row>
    <row r="14" spans="1:16">
      <c r="C14" s="67"/>
      <c r="D14" s="67"/>
      <c r="E14" s="67"/>
    </row>
    <row r="15" spans="1:16" ht="15" customHeight="1">
      <c r="A15" s="66"/>
      <c r="B15" s="66"/>
      <c r="C15" s="68"/>
      <c r="D15" s="69"/>
      <c r="E15" s="67"/>
    </row>
    <row r="16" spans="1:16">
      <c r="C16" s="67"/>
      <c r="D16" s="67"/>
      <c r="E16" s="67"/>
    </row>
  </sheetData>
  <mergeCells count="8">
    <mergeCell ref="C10:P12"/>
    <mergeCell ref="C3:P3"/>
    <mergeCell ref="C5:P5"/>
    <mergeCell ref="C6:P6"/>
    <mergeCell ref="C9:P9"/>
    <mergeCell ref="C8:P8"/>
    <mergeCell ref="C4:P4"/>
    <mergeCell ref="C7:P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Company>MPSV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Zdeněk</cp:lastModifiedBy>
  <dcterms:created xsi:type="dcterms:W3CDTF">2020-06-30T08:53:40Z</dcterms:created>
  <dcterms:modified xsi:type="dcterms:W3CDTF">2021-02-21T17:19:14Z</dcterms:modified>
</cp:coreProperties>
</file>