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3\"/>
    </mc:Choice>
  </mc:AlternateContent>
  <xr:revisionPtr revIDLastSave="0" documentId="13_ncr:1_{017140D0-F2FB-4885-92C0-CA603C68D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šetřovné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G19" i="1" s="1"/>
  <c r="B16" i="1"/>
  <c r="B15" i="1"/>
  <c r="B14" i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<sst xmlns="http://schemas.openxmlformats.org/spreadsheetml/2006/main" count="33" uniqueCount="25">
  <si>
    <t>Výpočet výše ošetřovného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</si>
  <si>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</si>
  <si>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</si>
  <si>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</si>
  <si>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</si>
  <si>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</si>
  <si>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</si>
  <si>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</si>
  <si>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</si>
  <si>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</si>
  <si>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</si>
  <si>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</si>
  <si>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</si>
  <si>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</si>
  <si>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</si>
  <si>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</si>
  <si>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</si>
  <si>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</si>
  <si>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</si>
  <si>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</si>
  <si>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 či jiná sociální událost.</t>
    </r>
  </si>
  <si>
    <t xml:space="preserve">   Ošetřovné náleží maximálně 9 kalendářních dnů; pro osamělé zaměstnance 16 kalendářních dnů.</t>
  </si>
  <si>
    <t xml:space="preserve">od 1. kal. dne </t>
  </si>
  <si>
    <r>
      <t xml:space="preserve">pro případy vzniku potřeby ošetřování (péče) </t>
    </r>
    <r>
      <rPr>
        <b/>
        <sz val="11"/>
        <color indexed="10"/>
        <rFont val="Arial CE"/>
        <charset val="238"/>
      </rPr>
      <t>v roce 2023</t>
    </r>
  </si>
  <si>
    <t>podle zákona č. 187/2006 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</si>
</sst>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4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horizontal="left" vertical="center"/>
    </xf>
    <xf numFmtId="167" fontId="13" fillId="3" borderId="11" xfId="0" applyNumberFormat="1" applyFont="1" applyFill="1" applyBorder="1" applyAlignment="1" applyProtection="1">
      <alignment horizontal="right" vertical="center"/>
    </xf>
    <xf numFmtId="164" fontId="9" fillId="0" borderId="0" xfId="2" applyFont="1" applyProtection="1"/>
    <xf numFmtId="0" fontId="15" fillId="4" borderId="0" xfId="0" applyFont="1" applyFill="1" applyBorder="1" applyAlignment="1" applyProtection="1">
      <alignment horizontal="right"/>
    </xf>
    <xf numFmtId="164" fontId="9" fillId="4" borderId="0" xfId="2" applyFont="1" applyFill="1" applyBorder="1" applyProtection="1"/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15" fillId="4" borderId="0" xfId="2" applyFont="1" applyFill="1" applyAlignment="1" applyProtection="1">
      <alignment horizontal="center"/>
    </xf>
    <xf numFmtId="164" fontId="9" fillId="4" borderId="0" xfId="2" applyNumberFormat="1" applyFont="1" applyFill="1" applyProtection="1"/>
    <xf numFmtId="164" fontId="15" fillId="0" borderId="0" xfId="0" applyNumberFormat="1" applyFont="1" applyAlignment="1" applyProtection="1">
      <alignment horizontal="center"/>
    </xf>
    <xf numFmtId="164" fontId="17" fillId="4" borderId="0" xfId="2" applyFont="1" applyFill="1" applyProtection="1"/>
    <xf numFmtId="164" fontId="20" fillId="4" borderId="0" xfId="2" applyFont="1" applyFill="1" applyProtection="1"/>
    <xf numFmtId="164" fontId="3" fillId="4" borderId="0" xfId="2" applyFont="1" applyFill="1" applyProtection="1"/>
    <xf numFmtId="164" fontId="19" fillId="4" borderId="0" xfId="2" applyFont="1" applyFill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15" fillId="4" borderId="10" xfId="2" applyFont="1" applyFill="1" applyBorder="1" applyProtection="1"/>
    <xf numFmtId="164" fontId="15" fillId="4" borderId="10" xfId="2" applyFont="1" applyFill="1" applyBorder="1" applyAlignment="1" applyProtection="1">
      <alignment horizontal="right"/>
    </xf>
    <xf numFmtId="9" fontId="15" fillId="4" borderId="10" xfId="1" applyFont="1" applyFill="1" applyBorder="1" applyAlignment="1" applyProtection="1">
      <alignment horizontal="right"/>
    </xf>
    <xf numFmtId="164" fontId="15" fillId="4" borderId="10" xfId="0" applyNumberFormat="1" applyFont="1" applyFill="1" applyBorder="1" applyAlignment="1" applyProtection="1">
      <alignment horizontal="left" vertical="center"/>
    </xf>
    <xf numFmtId="167" fontId="15" fillId="4" borderId="11" xfId="2" applyNumberFormat="1" applyFont="1" applyFill="1" applyBorder="1" applyAlignment="1" applyProtection="1">
      <alignment horizontal="right"/>
    </xf>
    <xf numFmtId="164" fontId="9" fillId="3" borderId="14" xfId="2" applyFont="1" applyFill="1" applyBorder="1" applyProtection="1"/>
    <xf numFmtId="164" fontId="9" fillId="3" borderId="10" xfId="2" applyFont="1" applyFill="1" applyBorder="1" applyProtection="1"/>
    <xf numFmtId="164" fontId="13" fillId="4" borderId="14" xfId="2" applyFont="1" applyFill="1" applyBorder="1" applyProtection="1"/>
    <xf numFmtId="164" fontId="15" fillId="4" borderId="1" xfId="0" applyNumberFormat="1" applyFont="1" applyFill="1" applyBorder="1" applyProtection="1">
      <protection hidden="1"/>
    </xf>
    <xf numFmtId="164" fontId="15" fillId="4" borderId="2" xfId="0" applyNumberFormat="1" applyFont="1" applyFill="1" applyBorder="1" applyProtection="1">
      <protection hidden="1"/>
    </xf>
    <xf numFmtId="0" fontId="15" fillId="4" borderId="12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15" fillId="4" borderId="0" xfId="0" applyNumberFormat="1" applyFont="1" applyFill="1" applyBorder="1" applyProtection="1">
      <protection hidden="1"/>
    </xf>
    <xf numFmtId="164" fontId="9" fillId="4" borderId="7" xfId="2" applyFont="1" applyFill="1" applyBorder="1" applyProtection="1">
      <protection hidden="1"/>
    </xf>
    <xf numFmtId="164" fontId="15" fillId="4" borderId="4" xfId="2" applyFont="1" applyFill="1" applyBorder="1" applyAlignment="1" applyProtection="1">
      <alignment horizontal="center"/>
      <protection hidden="1"/>
    </xf>
    <xf numFmtId="169" fontId="15" fillId="4" borderId="5" xfId="2" applyNumberFormat="1" applyFont="1" applyFill="1" applyBorder="1" applyAlignment="1" applyProtection="1">
      <alignment horizontal="center"/>
      <protection hidden="1"/>
    </xf>
    <xf numFmtId="164" fontId="15" fillId="4" borderId="5" xfId="2" applyFont="1" applyFill="1" applyBorder="1" applyAlignment="1" applyProtection="1">
      <alignment horizontal="center"/>
      <protection hidden="1"/>
    </xf>
    <xf numFmtId="9" fontId="15" fillId="4" borderId="5" xfId="1" applyFont="1" applyFill="1" applyBorder="1" applyAlignment="1" applyProtection="1">
      <alignment horizontal="center"/>
      <protection hidden="1"/>
    </xf>
    <xf numFmtId="167" fontId="15" fillId="4" borderId="5" xfId="2" applyNumberFormat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167" fontId="7" fillId="4" borderId="13" xfId="0" applyNumberFormat="1" applyFont="1" applyFill="1" applyBorder="1" applyAlignment="1" applyProtection="1">
      <alignment horizontal="right"/>
      <protection hidden="1"/>
    </xf>
    <xf numFmtId="164" fontId="15" fillId="4" borderId="6" xfId="2" applyFont="1" applyFill="1" applyBorder="1" applyProtection="1">
      <protection hidden="1"/>
    </xf>
    <xf numFmtId="164" fontId="15" fillId="4" borderId="0" xfId="2" applyFont="1" applyFill="1" applyBorder="1" applyProtection="1">
      <protection hidden="1"/>
    </xf>
    <xf numFmtId="164" fontId="15" fillId="4" borderId="0" xfId="2" applyFont="1" applyFill="1" applyBorder="1" applyAlignment="1" applyProtection="1">
      <alignment horizontal="right"/>
      <protection hidden="1"/>
    </xf>
    <xf numFmtId="9" fontId="15" fillId="4" borderId="0" xfId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Alignment="1" applyProtection="1">
      <alignment horizontal="left" vertical="center"/>
      <protection hidden="1"/>
    </xf>
    <xf numFmtId="167" fontId="15" fillId="4" borderId="7" xfId="2" applyNumberFormat="1" applyFont="1" applyFill="1" applyBorder="1" applyAlignment="1" applyProtection="1">
      <alignment horizontal="right"/>
      <protection hidden="1"/>
    </xf>
    <xf numFmtId="164" fontId="7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4" fontId="21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5" xfId="2" applyFont="1" applyFill="1" applyBorder="1" applyAlignment="1" applyProtection="1">
      <alignment horizontal="left"/>
      <protection hidden="1"/>
    </xf>
    <xf numFmtId="164" fontId="15" fillId="4" borderId="10" xfId="2" applyFont="1" applyFill="1" applyBorder="1" applyAlignment="1" applyProtection="1">
      <alignment horizontal="left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6"/>
  <sheetViews>
    <sheetView showGridLines="0" showRowColHeaders="0" tabSelected="1" workbookViewId="0">
      <selection activeCell="H26" sqref="H26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3.7109375" style="1" customWidth="1"/>
    <col min="8" max="8" width="18.7109375" style="1" customWidth="1"/>
    <col min="9" max="9" width="11.28515625" style="1" hidden="1" customWidth="1"/>
    <col min="10" max="17" width="9.28515625" style="4"/>
    <col min="18" max="18" width="0" style="4" hidden="1" customWidth="1"/>
    <col min="19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8" t="s">
        <v>0</v>
      </c>
      <c r="B1" s="88"/>
      <c r="C1" s="88"/>
      <c r="D1" s="88"/>
      <c r="E1" s="88"/>
      <c r="F1" s="88"/>
      <c r="G1" s="88"/>
      <c r="H1" s="88"/>
      <c r="I1" s="2"/>
    </row>
    <row r="2" spans="1:38" s="6" customFormat="1" ht="17.100000000000001" customHeight="1" x14ac:dyDescent="0.25">
      <c r="A2" s="89" t="s">
        <v>24</v>
      </c>
      <c r="B2" s="89"/>
      <c r="C2" s="89"/>
      <c r="D2" s="89"/>
      <c r="E2" s="89"/>
      <c r="F2" s="89"/>
      <c r="G2" s="89"/>
      <c r="H2" s="89"/>
      <c r="I2" s="5"/>
    </row>
    <row r="3" spans="1:38" s="6" customFormat="1" ht="17.100000000000001" customHeight="1" x14ac:dyDescent="0.25">
      <c r="A3" s="90" t="s">
        <v>23</v>
      </c>
      <c r="B3" s="90"/>
      <c r="C3" s="90"/>
      <c r="D3" s="90"/>
      <c r="E3" s="90"/>
      <c r="F3" s="90"/>
      <c r="G3" s="90"/>
      <c r="H3" s="90"/>
      <c r="I3" s="5"/>
    </row>
    <row r="4" spans="1:38" s="6" customFormat="1" ht="17.100000000000001" customHeight="1" thickBot="1" x14ac:dyDescent="0.3">
      <c r="A4" s="91" t="s">
        <v>1</v>
      </c>
      <c r="B4" s="91"/>
      <c r="C4" s="91"/>
      <c r="D4" s="91"/>
      <c r="E4" s="91"/>
      <c r="F4" s="91"/>
      <c r="G4" s="91"/>
      <c r="H4" s="91"/>
      <c r="I4" s="7"/>
    </row>
    <row r="5" spans="1:38" s="6" customFormat="1" ht="17.100000000000001" customHeight="1" thickBot="1" x14ac:dyDescent="0.3">
      <c r="A5" s="8" t="s">
        <v>19</v>
      </c>
      <c r="B5" s="9"/>
      <c r="C5" s="9"/>
      <c r="D5" s="9"/>
      <c r="E5" s="9"/>
      <c r="F5" s="9"/>
      <c r="G5" s="81">
        <f>MAX(0,ROUND(H5,0))</f>
        <v>9</v>
      </c>
      <c r="H5" s="10">
        <v>9</v>
      </c>
      <c r="I5" s="5"/>
    </row>
    <row r="6" spans="1:38" s="6" customFormat="1" ht="17.100000000000001" customHeight="1" thickBot="1" x14ac:dyDescent="0.3">
      <c r="A6" s="11" t="s">
        <v>14</v>
      </c>
      <c r="B6" s="12"/>
      <c r="C6" s="13"/>
      <c r="D6" s="14"/>
      <c r="E6" s="15" t="s">
        <v>2</v>
      </c>
      <c r="F6" s="16" t="s">
        <v>3</v>
      </c>
      <c r="G6" s="67"/>
      <c r="H6" s="16">
        <v>40000</v>
      </c>
      <c r="I6" s="5"/>
    </row>
    <row r="7" spans="1:38" s="6" customFormat="1" ht="17.100000000000001" customHeight="1" x14ac:dyDescent="0.25">
      <c r="A7" s="17" t="s">
        <v>15</v>
      </c>
      <c r="B7" s="18"/>
      <c r="C7" s="18"/>
      <c r="D7" s="18"/>
      <c r="E7" s="19"/>
      <c r="F7" s="20"/>
      <c r="G7" s="82"/>
      <c r="H7" s="84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4</v>
      </c>
      <c r="B8" s="22"/>
      <c r="C8" s="22"/>
      <c r="D8" s="22"/>
      <c r="E8" s="22"/>
      <c r="F8" s="22"/>
      <c r="G8" s="83"/>
      <c r="H8" s="85">
        <f>H7*365/12</f>
        <v>40000.04583333333</v>
      </c>
      <c r="I8" s="5"/>
    </row>
    <row r="9" spans="1:38" s="25" customFormat="1" ht="17.100000000000001" customHeight="1" thickBot="1" x14ac:dyDescent="0.3">
      <c r="A9" s="44"/>
      <c r="B9" s="23" t="s">
        <v>5</v>
      </c>
      <c r="C9" s="45"/>
      <c r="D9" s="45"/>
      <c r="E9" s="45"/>
      <c r="F9" s="45"/>
      <c r="G9" s="45"/>
      <c r="H9" s="24">
        <f>+H18</f>
        <v>6399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27" customFormat="1" ht="17.100000000000001" customHeight="1" thickBot="1" x14ac:dyDescent="0.3">
      <c r="B10" s="37"/>
      <c r="H10" s="38"/>
    </row>
    <row r="11" spans="1:38" s="25" customFormat="1" ht="17.100000000000001" customHeight="1" thickBot="1" x14ac:dyDescent="0.3">
      <c r="A11" s="46" t="s">
        <v>18</v>
      </c>
      <c r="B11" s="39"/>
      <c r="C11" s="40"/>
      <c r="D11" s="41"/>
      <c r="E11" s="42"/>
      <c r="F11" s="93"/>
      <c r="G11" s="93"/>
      <c r="H11" s="4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ht="17.100000000000001" customHeight="1" x14ac:dyDescent="0.25">
      <c r="A12" s="47" t="s">
        <v>6</v>
      </c>
      <c r="B12" s="48"/>
      <c r="C12" s="48"/>
      <c r="D12" s="48"/>
      <c r="E12" s="48"/>
      <c r="F12" s="48"/>
      <c r="G12" s="48"/>
      <c r="H12" s="49"/>
      <c r="I12" s="26"/>
    </row>
    <row r="13" spans="1:38" s="6" customFormat="1" ht="17.100000000000001" customHeight="1" x14ac:dyDescent="0.25">
      <c r="A13" s="50"/>
      <c r="B13" s="51"/>
      <c r="C13" s="52" t="s">
        <v>7</v>
      </c>
      <c r="D13" s="53">
        <v>1345</v>
      </c>
      <c r="E13" s="54" t="s">
        <v>8</v>
      </c>
      <c r="F13" s="55">
        <v>0.9</v>
      </c>
      <c r="G13" s="54" t="s">
        <v>9</v>
      </c>
      <c r="H13" s="56">
        <f>ROUND(F13*MIN($H$7,D13),2)</f>
        <v>1183.56</v>
      </c>
      <c r="I13" s="26"/>
    </row>
    <row r="14" spans="1:38" s="6" customFormat="1" ht="17.100000000000001" customHeight="1" x14ac:dyDescent="0.25">
      <c r="A14" s="57" t="s">
        <v>10</v>
      </c>
      <c r="B14" s="53">
        <f>+D13</f>
        <v>1345</v>
      </c>
      <c r="C14" s="58" t="s">
        <v>7</v>
      </c>
      <c r="D14" s="53">
        <v>2017</v>
      </c>
      <c r="E14" s="54" t="s">
        <v>8</v>
      </c>
      <c r="F14" s="55">
        <v>0.6</v>
      </c>
      <c r="G14" s="54" t="s">
        <v>9</v>
      </c>
      <c r="H14" s="56">
        <f>ROUND(F14*IF($H$7&gt;B14,MIN($H$7,B15)-B14,0),2)</f>
        <v>0</v>
      </c>
      <c r="I14" s="26"/>
    </row>
    <row r="15" spans="1:38" s="6" customFormat="1" ht="17.100000000000001" customHeight="1" x14ac:dyDescent="0.25">
      <c r="A15" s="57" t="s">
        <v>10</v>
      </c>
      <c r="B15" s="53">
        <f>+D14</f>
        <v>2017</v>
      </c>
      <c r="C15" s="54" t="s">
        <v>11</v>
      </c>
      <c r="D15" s="53">
        <v>4033</v>
      </c>
      <c r="E15" s="54" t="s">
        <v>8</v>
      </c>
      <c r="F15" s="55">
        <v>0.3</v>
      </c>
      <c r="G15" s="54" t="s">
        <v>9</v>
      </c>
      <c r="H15" s="56">
        <f>ROUND(F15*IF($H$7&gt;B15,MIN($H$7,B16)-B15,0),2)</f>
        <v>0</v>
      </c>
      <c r="I15" s="28"/>
    </row>
    <row r="16" spans="1:38" s="6" customFormat="1" ht="17.100000000000001" customHeight="1" x14ac:dyDescent="0.25">
      <c r="A16" s="57" t="s">
        <v>10</v>
      </c>
      <c r="B16" s="53">
        <f>+D15</f>
        <v>4033</v>
      </c>
      <c r="C16" s="59" t="s">
        <v>12</v>
      </c>
      <c r="D16" s="51"/>
      <c r="E16" s="51"/>
      <c r="F16" s="60"/>
      <c r="G16" s="51"/>
      <c r="H16" s="61"/>
      <c r="I16" s="27"/>
    </row>
    <row r="17" spans="1:38" s="6" customFormat="1" ht="17.100000000000001" customHeight="1" thickBot="1" x14ac:dyDescent="0.3">
      <c r="A17" s="62"/>
      <c r="B17" s="63"/>
      <c r="C17" s="64"/>
      <c r="D17" s="65"/>
      <c r="E17" s="66"/>
      <c r="F17" s="67" t="s">
        <v>13</v>
      </c>
      <c r="G17" s="68"/>
      <c r="H17" s="69">
        <f>ROUNDUP(+H13+H14+H15,0)</f>
        <v>1184</v>
      </c>
      <c r="I17" s="29"/>
    </row>
    <row r="18" spans="1:38" s="31" customFormat="1" ht="17.100000000000001" customHeight="1" thickBot="1" x14ac:dyDescent="0.3">
      <c r="A18" s="70"/>
      <c r="B18" s="71"/>
      <c r="C18" s="72" t="s">
        <v>22</v>
      </c>
      <c r="D18" s="73">
        <v>0.6</v>
      </c>
      <c r="E18" s="74" t="str">
        <f>"z  "&amp;TEXT(H17,"# ###")</f>
        <v>z  1 184</v>
      </c>
      <c r="F18" s="92" t="str">
        <f>"tj. "&amp;CEILING($H$17*$D$18,1)&amp;" x "&amp;I18&amp;G19</f>
        <v>tj. 711 x 9 dnů =</v>
      </c>
      <c r="G18" s="92"/>
      <c r="H18" s="75">
        <f>CEILING($H$17*$D18,1)*I18</f>
        <v>6399</v>
      </c>
      <c r="I18" s="30">
        <f>MIN(+H5,16)</f>
        <v>9</v>
      </c>
    </row>
    <row r="19" spans="1:38" s="25" customFormat="1" ht="17.100000000000001" customHeight="1" thickBot="1" x14ac:dyDescent="0.3">
      <c r="A19" s="76"/>
      <c r="B19" s="77" t="s">
        <v>5</v>
      </c>
      <c r="C19" s="78"/>
      <c r="D19" s="78"/>
      <c r="E19" s="79"/>
      <c r="F19" s="79"/>
      <c r="G19" s="80" t="str">
        <f>IF(I18=1," den =",IF(AND(I18&lt;5,I18&gt;0)," dny ="," dnů ="))</f>
        <v xml:space="preserve"> dnů =</v>
      </c>
      <c r="H19" s="86">
        <f>+H18</f>
        <v>6399</v>
      </c>
      <c r="I19" s="3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5" customFormat="1" ht="15.75" customHeight="1" x14ac:dyDescent="0.2">
      <c r="A20" s="33" t="s">
        <v>16</v>
      </c>
      <c r="B20" s="34"/>
      <c r="C20" s="34"/>
      <c r="D20" s="34"/>
      <c r="E20" s="34"/>
      <c r="F20" s="34"/>
      <c r="G20" s="34"/>
      <c r="H20" s="34"/>
    </row>
    <row r="21" spans="1:38" s="35" customFormat="1" ht="15.75" customHeight="1" x14ac:dyDescent="0.2">
      <c r="A21" s="36" t="s">
        <v>21</v>
      </c>
      <c r="B21" s="34"/>
      <c r="C21" s="34"/>
      <c r="D21" s="34"/>
      <c r="E21" s="34"/>
      <c r="F21" s="34"/>
      <c r="G21" s="34"/>
      <c r="H21" s="34"/>
    </row>
    <row r="22" spans="1:38" s="35" customFormat="1" ht="28.5" customHeight="1" x14ac:dyDescent="0.2">
      <c r="A22" s="87" t="s">
        <v>20</v>
      </c>
      <c r="B22" s="87"/>
      <c r="C22" s="87"/>
      <c r="D22" s="87"/>
      <c r="E22" s="87"/>
      <c r="F22" s="87"/>
      <c r="G22" s="87"/>
      <c r="H22" s="87"/>
    </row>
    <row r="23" spans="1:38" s="35" customFormat="1" ht="15.75" customHeight="1" x14ac:dyDescent="0.2">
      <c r="A23" s="87" t="s">
        <v>17</v>
      </c>
      <c r="B23" s="87"/>
      <c r="C23" s="87"/>
      <c r="D23" s="87"/>
      <c r="E23" s="87"/>
      <c r="F23" s="87"/>
      <c r="G23" s="87"/>
      <c r="H23" s="87"/>
    </row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</sheetData>
  <sheetProtection algorithmName="SHA-512" hashValue="cMe/awgm9MrwiyaDvKTdHINl/gWE4Sx36whW/zM2EogPGU2vdyNINnXEuz0LnXt7h3oV5l0RRSCpbVj5ADQ0Ww==" saltValue="a/jWR/MyDzHEO9fY+CCeCA==" spinCount="100000" sheet="1" objects="1" scenarios="1"/>
  <mergeCells count="8">
    <mergeCell ref="A23:H23"/>
    <mergeCell ref="A1:H1"/>
    <mergeCell ref="A2:H2"/>
    <mergeCell ref="A3:H3"/>
    <mergeCell ref="A4:H4"/>
    <mergeCell ref="F18:G18"/>
    <mergeCell ref="A22:H22"/>
    <mergeCell ref="F11:G11"/>
  </mergeCells>
  <conditionalFormatting sqref="A21:H21">
    <cfRule type="expression" dxfId="1" priority="4" stopIfTrue="1">
      <formula>$H$5&gt;16</formula>
    </cfRule>
  </conditionalFormatting>
  <conditionalFormatting sqref="H5">
    <cfRule type="expression" dxfId="0" priority="1">
      <formula>$H$5&gt;16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2022-09-26T07:08:04Z</dcterms:modified>
</cp:coreProperties>
</file>